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1660fa0fb349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" sheetId="1" r:id="Rc0627a43f9eb438f"/>
    <x:sheet xmlns:r="http://schemas.openxmlformats.org/officeDocument/2006/relationships" name="Profit Model" sheetId="2" r:id="R8a5982aa41a24e6f"/>
    <x:sheet xmlns:r="http://schemas.openxmlformats.org/officeDocument/2006/relationships" name="Batch Model" sheetId="3" r:id="R022646f7f0f64a47"/>
    <x:sheet xmlns:r="http://schemas.openxmlformats.org/officeDocument/2006/relationships" name="Function Lab" sheetId="4" r:id="R32e7bb75cc344afa"/>
    <x:sheet xmlns:r="http://schemas.openxmlformats.org/officeDocument/2006/relationships" name="_RiskSim_Model" sheetId="5" r:id="R172dd79953d74fa5"/>
    <x:sheet xmlns:r="http://schemas.openxmlformats.org/officeDocument/2006/relationships" name="_ICC_Sensitivity" sheetId="6" r:id="Rb8b15cad8781422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7">
    <x:numFmt numFmtId="200" formatCode="#,##0.00"/>
    <x:numFmt numFmtId="201" formatCode="0"/>
    <x:numFmt numFmtId="202" formatCode="&quot;R &quot;#,##0.00;(&quot;R &quot;#,##0.00);&quot;-&quot;"/>
    <x:numFmt numFmtId="203" formatCode="0.0%"/>
    <x:numFmt numFmtId="204" formatCode="0.000000"/>
    <x:numFmt numFmtId="205" formatCode="#,##0.0"/>
    <x:numFmt numFmtId="206" formatCode="#,##0.0000"/>
  </x:numFmts>
  <x:fonts count="8">
    <x:font>
      <x:sz val="11"/>
      <x:name val="Carlito"/>
    </x:font>
    <x:font>
      <x:sz val="11"/>
      <x:color rgb="FF233746"/>
      <x:name val="Arial"/>
    </x:font>
    <x:font>
      <x:b/>
      <x:sz val="16"/>
      <x:color rgb="FF173B58"/>
      <x:name val="Arial"/>
    </x:font>
    <x:font>
      <x:b/>
      <x:sz val="11"/>
      <x:color rgb="FF0000FF"/>
      <x:name val="Arial"/>
    </x:font>
    <x:font>
      <x:b/>
      <x:sz val="11"/>
      <x:color rgb="FFFFFFFF"/>
      <x:name val="Arial"/>
    </x:font>
    <x:font>
      <x:sz val="11"/>
      <x:color rgb="FF000000"/>
      <x:name val="Arial"/>
    </x:font>
    <x:font>
      <x:sz val="11"/>
      <x:color rgb="FF008000"/>
      <x:name val="Arial"/>
    </x:font>
    <x:font>
      <x:sz val="11"/>
      <x:color rgb="FF0000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1C9"/>
      </x:patternFill>
    </x:fill>
    <x:fill>
      <x:patternFill patternType="solid">
        <x:fgColor rgb="FF173B58"/>
      </x:patternFill>
    </x:fill>
    <x:fill>
      <x:patternFill patternType="solid">
        <x:fgColor rgb="FFE0F2F2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CAD8E1"/>
      </x:bottom>
      <x:diagonal/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0" fontId="5" fillId="0" borderId="0" xfId="0" applyNumberFormat="1" applyFont="1" applyFill="1" applyBorder="1"/>
    <x:xf numFmtId="0" fontId="6" fillId="0" borderId="0" xfId="0" applyNumberFormat="1" applyFont="1" applyFill="1" applyBorder="1"/>
    <x:xf numFmtId="0" fontId="7" fillId="2" borderId="0" xfId="0" applyNumberFormat="1" applyFont="1" applyFill="1" applyBorder="1"/>
    <x:xf numFmtId="200" fontId="7" fillId="2" borderId="0" xfId="0" applyNumberFormat="1" applyFont="1" applyFill="1" applyBorder="1"/>
    <x:xf numFmtId="200" fontId="5" fillId="0" borderId="0" xfId="0" applyNumberFormat="1" applyFont="1" applyFill="1" applyBorder="1"/>
    <x:xf numFmtId="202" fontId="5" fillId="0" borderId="0" xfId="0" applyNumberFormat="1" applyFont="1" applyFill="1" applyBorder="1"/>
    <x:xf numFmtId="203" fontId="5" fillId="0" borderId="0" xfId="0" applyNumberFormat="1" applyFont="1" applyFill="1" applyBorder="1"/>
    <x:xf numFmtId="0" fontId="1" fillId="4" borderId="0" xfId="0" applyNumberFormat="1" applyFont="1" applyFill="1" applyBorder="1"/>
    <x:xf numFmtId="202" fontId="5" fillId="4" borderId="0" xfId="0" applyNumberFormat="1" applyFont="1" applyFill="1" applyBorder="1"/>
    <x:xf numFmtId="203" fontId="5" fillId="4" borderId="0" xfId="0" applyNumberFormat="1" applyFont="1" applyFill="1" applyBorder="1"/>
    <x:xf numFmtId="204" fontId="5" fillId="0" borderId="0" xfId="0" applyNumberFormat="1" applyFont="1" applyFill="1" applyBorder="1"/>
    <x:xf numFmtId="204" fontId="1" fillId="0" borderId="0" xfId="0" applyNumberFormat="1" applyFont="1" applyFill="1" applyBorder="1"/>
    <x:xf numFmtId="203" fontId="1" fillId="0" borderId="0" xfId="0" applyNumberFormat="1" applyFont="1" applyFill="1" applyBorder="1"/>
    <x:xf numFmtId="203" fontId="7" fillId="2" borderId="0" xfId="0" applyNumberFormat="1" applyFont="1" applyFill="1" applyBorder="1"/>
    <x:xf numFmtId="205" fontId="5" fillId="0" borderId="0" xfId="0" applyNumberFormat="1" applyFont="1" applyFill="1" applyBorder="1"/>
    <x:xf numFmtId="205" fontId="5" fillId="4" borderId="0" xfId="0" applyNumberFormat="1" applyFont="1" applyFill="1" applyBorder="1"/>
    <x:xf numFmtId="206" fontId="5" fillId="0" borderId="0" xfId="0" applyNumberFormat="1" applyFont="1" applyFill="1" applyBorder="1"/>
    <x:xf numFmtId="206" fontId="1" fillId="2" borderId="0" xfId="0" applyNumberFormat="1" applyFont="1" applyFill="1" applyBorder="1"/>
  </x:cellXfs>
  <x:cellStyles count="1">
    <x:cellStyle name="Normal" xfId="0"/>
  </x:cellStyles>
  <x:dxfs count="2">
    <x:dxf>
      <x:font>
        <x:b/>
        <x:color rgb="FFB42318"/>
      </x:font>
      <x:fill>
        <x:patternFill patternType="solid">
          <x:bgColor rgb="FFFCE3E3"/>
        </x:patternFill>
      </x:fill>
    </x:dxf>
    <x:dxf>
      <x:font>
        <x:b/>
        <x:color rgb="FFB42318"/>
      </x:font>
      <x:fill>
        <x:patternFill patternType="solid">
          <x:bgColor rgb="FFFCE3E3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34ca2b54a94542" /><Relationship Type="http://schemas.openxmlformats.org/officeDocument/2006/relationships/theme" Target="/xl/theme/theme1.xml" Id="R25d451f822a14480" /><Relationship Type="http://schemas.openxmlformats.org/officeDocument/2006/relationships/sharedStrings" Target="/xl/sharedStrings.xml" Id="R27360ae4ba3d48bf" /><Relationship Type="http://schemas.openxmlformats.org/officeDocument/2006/relationships/worksheet" Target="/xl/worksheets/sheet1.xml" Id="Rc0627a43f9eb438f" /><Relationship Type="http://schemas.openxmlformats.org/officeDocument/2006/relationships/worksheet" Target="/xl/worksheets/sheet2.xml" Id="R8a5982aa41a24e6f" /><Relationship Type="http://schemas.openxmlformats.org/officeDocument/2006/relationships/worksheet" Target="/xl/worksheets/sheet3.xml" Id="R022646f7f0f64a47" /><Relationship Type="http://schemas.openxmlformats.org/officeDocument/2006/relationships/worksheet" Target="/xl/worksheets/sheet4.xml" Id="R32e7bb75cc344afa" /><Relationship Type="http://schemas.openxmlformats.org/officeDocument/2006/relationships/worksheet" Target="/xl/worksheets/sheet5.xml" Id="R172dd79953d74fa5" /><Relationship Type="http://schemas.openxmlformats.org/officeDocument/2006/relationships/worksheet" Target="/xl/worksheets/sheet6.xml" Id="Rb8b15cad8781422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B58"/>
  </x:sheetPr>
  <x:sheetViews>
    <x:sheetView showGridLines="0" workbookViewId="0"/>
  </x:sheetViews>
  <x:sheetFormatPr defaultRowHeight="15"/>
  <x:cols>
    <x:col min="1" max="1" width="3" hidden="0" customWidth="1"/>
    <x:col min="2" max="2" width="27" hidden="0" customWidth="1"/>
    <x:col min="3" max="3" width="18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46" hidden="0" customWidth="1"/>
  </x:cols>
  <x:sheetData>
    <x:row r="1" ht="24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 ht="24" customHeight="1">
      <x:c r="A2" s="1"/>
      <x:c r="B2" s="2" t="str">
        <x:v>Sensitivity worked example</x:v>
      </x:c>
      <x:c r="C2" s="2"/>
      <x:c r="D2" s="2"/>
      <x:c r="E2" s="2"/>
      <x:c r="F2" s="2"/>
      <x:c r="G2" s="2"/>
      <x:c r="H2" s="2"/>
      <x:c r="I2" s="2"/>
      <x:c r="J2" s="1"/>
    </x:row>
    <x:row r="3" ht="24" customHeight="1">
      <x:c r="A3" s="1"/>
      <x:c r="B3" s="3"/>
      <x:c r="C3" s="3"/>
      <x:c r="D3" s="3"/>
      <x:c r="E3" s="3"/>
      <x:c r="F3" s="3"/>
      <x:c r="G3" s="3"/>
      <x:c r="H3" s="3"/>
      <x:c r="I3" s="3"/>
      <x:c r="J3" s="1"/>
    </x:row>
    <x:row r="4" ht="24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</x:row>
    <x:row r="5" ht="24" customHeight="1">
      <x:c r="A5" s="1"/>
      <x:c r="B5" s="1" t="str">
        <x:v>Calculation mode</x:v>
      </x:c>
      <x:c r="C5" s="5" t="str">
        <x:v>DEMO</x:v>
      </x:c>
      <x:c r="D5" s="1"/>
      <x:c r="E5" s="1"/>
      <x:c r="F5" s="1"/>
      <x:c r="G5" s="1"/>
      <x:c r="H5" s="1"/>
      <x:c r="I5" s="1"/>
      <x:c r="J5" s="1"/>
    </x:row>
    <x:row r="6" ht="24" customHeight="1">
      <x:c r="A6" s="1"/>
      <x:c r="B6" s="1"/>
      <x:c r="C6" s="1"/>
      <x:c r="D6" s="1"/>
      <x:c r="E6" s="1"/>
      <x:c r="F6" s="1"/>
      <x:c r="G6" s="1"/>
      <x:c r="H6" s="1"/>
      <x:c r="I6" s="1"/>
      <x:c r="J6" s="1"/>
    </x:row>
    <x:row r="7" ht="38" customHeight="1">
      <x:c r="A7" s="1"/>
      <x:c r="B7" s="6" t="str">
        <x:v>Use ICC Decision Suite VS8. Keep DEMO for the first sensitivity test. The input bounds and output are already configured.</x:v>
      </x:c>
      <x:c r="C7" s="6"/>
      <x:c r="D7" s="6"/>
      <x:c r="E7" s="6"/>
      <x:c r="F7" s="6"/>
      <x:c r="G7" s="6"/>
      <x:c r="H7" s="6"/>
      <x:c r="I7" s="6"/>
      <x:c r="J7" s="1"/>
    </x:row>
    <x:row r="8" ht="24" customHeight="1">
      <x:c r="A8" s="1"/>
      <x:c r="B8" s="1"/>
      <x:c r="C8" s="1"/>
      <x:c r="D8" s="1"/>
      <x:c r="E8" s="1"/>
      <x:c r="F8" s="1"/>
      <x:c r="G8" s="1"/>
      <x:c r="H8" s="1"/>
      <x:c r="I8" s="1"/>
      <x:c r="J8" s="1"/>
    </x:row>
    <x:row r="9" ht="30" customHeight="1">
      <x:c r="A9" s="1"/>
      <x:c r="B9" s="9" t="str">
        <x:v>Step</x:v>
      </x:c>
      <x:c r="C9" s="9" t="str">
        <x:v>Action</x:v>
      </x:c>
      <x:c r="D9" s="1"/>
      <x:c r="E9" s="1"/>
      <x:c r="F9" s="1"/>
      <x:c r="G9" s="1"/>
      <x:c r="H9" s="1"/>
      <x:c r="I9" s="1"/>
      <x:c r="J9" s="1"/>
    </x:row>
    <x:row r="10" ht="37" customHeight="1">
      <x:c r="A10" s="1"/>
      <x:c r="B10" s="1" t="str">
        <x:v>1. Load the upgrade</x:v>
      </x:c>
      <x:c r="C10" s="6" t="str">
        <x:v>Enable ICC_Decision_Suite_VS8.xlam. Keep the VS2 XLL if you also use LIVE simulation.</x:v>
      </x:c>
      <x:c r="D10" s="6"/>
      <x:c r="E10" s="6"/>
      <x:c r="F10" s="6"/>
      <x:c r="G10" s="6"/>
      <x:c r="H10" s="6"/>
      <x:c r="I10" s="6"/>
      <x:c r="J10" s="1"/>
    </x:row>
    <x:row r="11" ht="37" customHeight="1">
      <x:c r="A11" s="1"/>
      <x:c r="B11" s="1" t="str">
        <x:v>2. Open this workbook</x:v>
      </x:c>
      <x:c r="C11" s="6" t="str">
        <x:v>The model opens in DEMO mode. Four Profit Model inputs will vary; other input cells are frozen at Base.</x:v>
      </x:c>
      <x:c r="D11" s="6"/>
      <x:c r="E11" s="6"/>
      <x:c r="F11" s="6"/>
      <x:c r="G11" s="6"/>
      <x:c r="H11" s="6"/>
      <x:c r="I11" s="6"/>
      <x:c r="J11" s="1"/>
    </x:row>
    <x:row r="12" ht="37" customHeight="1">
      <x:c r="A12" s="1"/>
      <x:c r="B12" s="1" t="str">
        <x:v>3. Review setup</x:v>
      </x:c>
      <x:c r="C12" s="6" t="str">
        <x:v>Click Sensitivity Setup. Confirm Base, Low, High and the Vary / Include flags on _ICC_Sensitivity.</x:v>
      </x:c>
      <x:c r="D12" s="6"/>
      <x:c r="E12" s="6"/>
      <x:c r="F12" s="6"/>
      <x:c r="G12" s="6"/>
      <x:c r="H12" s="6"/>
      <x:c r="I12" s="6"/>
      <x:c r="J12" s="1"/>
    </x:row>
    <x:row r="13" ht="37" customHeight="1">
      <x:c r="A13" s="1"/>
      <x:c r="B13" s="1" t="str">
        <x:v>4. Run</x:v>
      </x:c>
      <x:c r="C13" s="6" t="str">
        <x:v>Click Run Sensitivity. Operating profit is the one included output for this first example.</x:v>
      </x:c>
      <x:c r="D13" s="6"/>
      <x:c r="E13" s="6"/>
      <x:c r="F13" s="6"/>
      <x:c r="G13" s="6"/>
      <x:c r="H13" s="6"/>
      <x:c r="I13" s="6"/>
      <x:c r="J13" s="1"/>
    </x:row>
    <x:row r="14" ht="37" customHeight="1">
      <x:c r="A14" s="1"/>
      <x:c r="B14" s="1" t="str">
        <x:v>5. Compare results</x:v>
      </x:c>
      <x:c r="C14" s="6" t="str">
        <x:v>Find SS8_..._Report and compare its ranking and output spans with the expected table below.</x:v>
      </x:c>
      <x:c r="D14" s="6"/>
      <x:c r="E14" s="6"/>
      <x:c r="F14" s="6"/>
      <x:c r="G14" s="6"/>
      <x:c r="H14" s="6"/>
      <x:c r="I14" s="6"/>
      <x:c r="J14" s="1"/>
    </x:row>
    <x:row r="15" ht="37" customHeight="1">
      <x:c r="A15" s="1"/>
      <x:c r="B15" s="1" t="str">
        <x:v>6. Check restoration</x:v>
      </x:c>
      <x:c r="C15" s="6" t="str">
        <x:v>After the run, model inputs should again contain their original formulas. _ICC_Recovery should say Restored in H2.</x:v>
      </x:c>
      <x:c r="D15" s="6"/>
      <x:c r="E15" s="6"/>
      <x:c r="F15" s="6"/>
      <x:c r="G15" s="6"/>
      <x:c r="H15" s="6"/>
      <x:c r="I15" s="6"/>
      <x:c r="J15" s="1"/>
    </x:row>
    <x:row r="16" ht="37" customHeight="1">
      <x:c r="A16" s="1"/>
      <x:c r="B16" s="1" t="str">
        <x:v>7. Try another output</x:v>
      </x:c>
      <x:c r="C16" s="6" t="str">
        <x:v>Set the Operating margin output flag to 1. Run again and compare its own tornado and spider charts.</x:v>
      </x:c>
      <x:c r="D16" s="6"/>
      <x:c r="E16" s="6"/>
      <x:c r="F16" s="6"/>
      <x:c r="G16" s="6"/>
      <x:c r="H16" s="6"/>
      <x:c r="I16" s="6"/>
      <x:c r="J16" s="1"/>
    </x:row>
    <x:row r="17" ht="24" customHeight="1">
      <x:c r="A17" s="1"/>
      <x:c r="B17" s="1"/>
      <x:c r="C17" s="1"/>
      <x:c r="D17" s="1"/>
      <x:c r="E17" s="1"/>
      <x:c r="F17" s="1"/>
      <x:c r="G17" s="1"/>
      <x:c r="H17" s="1"/>
      <x:c r="I17" s="1"/>
      <x:c r="J17" s="1"/>
    </x:row>
    <x:row r="18" ht="38" customHeight="1">
      <x:c r="A18" s="1"/>
      <x:c r="B18" s="6" t="str">
        <x:v>This is deterministic one-at-a-time sensitivity. It is not a Monte Carlo run. The profit at the specified Base is R10,000.</x:v>
      </x:c>
      <x:c r="C18" s="6"/>
      <x:c r="D18" s="6"/>
      <x:c r="E18" s="6"/>
      <x:c r="F18" s="6"/>
      <x:c r="G18" s="6"/>
      <x:c r="H18" s="6"/>
      <x:c r="I18" s="6"/>
      <x:c r="J18" s="1"/>
    </x:row>
    <x:row r="19" ht="24" customHeight="1">
      <x:c r="A19" s="1"/>
      <x:c r="B19" s="1"/>
      <x:c r="C19" s="1"/>
      <x:c r="D19" s="1"/>
      <x:c r="E19" s="1"/>
      <x:c r="F19" s="1"/>
      <x:c r="G19" s="1"/>
      <x:c r="H19" s="1"/>
      <x:c r="I19" s="1"/>
      <x:c r="J19" s="1"/>
    </x:row>
    <x:row r="20" ht="30" customHeight="1">
      <x:c r="A20" s="1"/>
      <x:c r="B20" s="9" t="str">
        <x:v>Driver</x:v>
      </x:c>
      <x:c r="C20" s="9" t="str">
        <x:v>Base input</x:v>
      </x:c>
      <x:c r="D20" s="9" t="str">
        <x:v>Output at low</x:v>
      </x:c>
      <x:c r="E20" s="9" t="str">
        <x:v>Output at high</x:v>
      </x:c>
      <x:c r="F20" s="9" t="str">
        <x:v>Output span</x:v>
      </x:c>
      <x:c r="G20" s="9" t="str">
        <x:v>Expected rank</x:v>
      </x:c>
      <x:c r="H20" s="1"/>
      <x:c r="I20" s="1"/>
      <x:c r="J20" s="1"/>
    </x:row>
    <x:row r="21" ht="24" customHeight="1">
      <x:c r="A21" s="1"/>
      <x:c r="B21" s="1" t="str">
        <x:v>Selling price</x:v>
      </x:c>
      <x:c r="C21" s="10" t="n">
        <x:v>50</x:v>
      </x:c>
      <x:c r="D21" s="10" t="n">
        <x:v>5000</x:v>
      </x:c>
      <x:c r="E21" s="10" t="n">
        <x:v>15000</x:v>
      </x:c>
      <x:c r="F21" s="10" t="n">
        <x:v>10000</x:v>
      </x:c>
      <x:c r="G21" s="11" t="n">
        <x:v>1</x:v>
      </x:c>
      <x:c r="H21" s="1"/>
      <x:c r="I21" s="1"/>
      <x:c r="J21" s="1"/>
    </x:row>
    <x:row r="22" ht="24" customHeight="1">
      <x:c r="A22" s="1"/>
      <x:c r="B22" s="1" t="str">
        <x:v>Variable unit cost</x:v>
      </x:c>
      <x:c r="C22" s="10" t="n">
        <x:v>30</x:v>
      </x:c>
      <x:c r="D22" s="10" t="n">
        <x:v>13000</x:v>
      </x:c>
      <x:c r="E22" s="10" t="n">
        <x:v>7000</x:v>
      </x:c>
      <x:c r="F22" s="10" t="n">
        <x:v>6000</x:v>
      </x:c>
      <x:c r="G22" s="11" t="n">
        <x:v>2</x:v>
      </x:c>
      <x:c r="H22" s="1"/>
      <x:c r="I22" s="1"/>
      <x:c r="J22" s="1"/>
    </x:row>
    <x:row r="23" ht="24" customHeight="1">
      <x:c r="A23" s="1"/>
      <x:c r="B23" s="1" t="str">
        <x:v>Demand</x:v>
      </x:c>
      <x:c r="C23" s="10" t="n">
        <x:v>1000</x:v>
      </x:c>
      <x:c r="D23" s="10" t="n">
        <x:v>8000</x:v>
      </x:c>
      <x:c r="E23" s="10" t="n">
        <x:v>12000</x:v>
      </x:c>
      <x:c r="F23" s="10" t="n">
        <x:v>4000</x:v>
      </x:c>
      <x:c r="G23" s="11" t="n">
        <x:v>3</x:v>
      </x:c>
      <x:c r="H23" s="1"/>
      <x:c r="I23" s="1"/>
      <x:c r="J23" s="1"/>
    </x:row>
    <x:row r="24" ht="24" customHeight="1">
      <x:c r="A24" s="1"/>
      <x:c r="B24" s="1" t="str">
        <x:v>Fixed monthly cost</x:v>
      </x:c>
      <x:c r="C24" s="10" t="n">
        <x:v>10000</x:v>
      </x:c>
      <x:c r="D24" s="10" t="n">
        <x:v>11000</x:v>
      </x:c>
      <x:c r="E24" s="10" t="n">
        <x:v>9000</x:v>
      </x:c>
      <x:c r="F24" s="10" t="n">
        <x:v>2000</x:v>
      </x:c>
      <x:c r="G24" s="11" t="n">
        <x:v>4</x:v>
      </x:c>
      <x:c r="H24" s="1"/>
      <x:c r="I24" s="1"/>
      <x:c r="J24" s="1"/>
    </x:row>
    <x:row r="25" ht="24" customHeight="1">
      <x:c r="A25" s="1"/>
      <x:c r="B25" s="1"/>
      <x:c r="C25" s="1"/>
      <x:c r="D25" s="1"/>
      <x:c r="E25" s="1"/>
      <x:c r="F25" s="1"/>
      <x:c r="G25" s="1"/>
      <x:c r="H25" s="1"/>
      <x:c r="I25" s="1"/>
      <x:c r="J25" s="1"/>
    </x:row>
    <x:row r="26" ht="38" customHeight="1">
      <x:c r="A26" s="1"/>
      <x:c r="B26" s="6" t="str">
        <x:v>Input flag 0 means hold at Base, not ignore the cell. Output flag 0 excludes that result. Do not delete input rows when you want them frozen.</x:v>
      </x:c>
      <x:c r="C26" s="6"/>
      <x:c r="D26" s="6"/>
      <x:c r="E26" s="6"/>
      <x:c r="F26" s="6"/>
      <x:c r="G26" s="6"/>
      <x:c r="H26" s="6"/>
      <x:c r="I26" s="6"/>
      <x:c r="J26" s="1"/>
    </x:row>
    <x:row r="27" ht="24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</x:row>
    <x:row r="28" ht="38" customHeight="1">
      <x:c r="A28" s="1"/>
      <x:c r="B28" s="6" t="str">
        <x:v>To test Batch Model next, include its desired outputs and drivers. Saleable yield is preset to Low 0.90, Base 0.94, High 0.98.</x:v>
      </x:c>
      <x:c r="C28" s="6"/>
      <x:c r="D28" s="6"/>
      <x:c r="E28" s="6"/>
      <x:c r="F28" s="6"/>
      <x:c r="G28" s="6"/>
      <x:c r="H28" s="6"/>
      <x:c r="I28" s="6"/>
      <x:c r="J28" s="1"/>
    </x:row>
    <x:row r="29" ht="24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</x:row>
    <x:row r="30" ht="38" customHeight="1">
      <x:c r="A30" s="1"/>
      <x:c r="B30" s="6" t="str">
        <x:v>Original formulas and values are restored after completion or handled errors. Use Restore Inputs only if _ICC_Recovery is Pending. Save a copy before testing.</x:v>
      </x:c>
      <x:c r="C30" s="6"/>
      <x:c r="D30" s="6"/>
      <x:c r="E30" s="6"/>
      <x:c r="F30" s="6"/>
      <x:c r="G30" s="6"/>
      <x:c r="H30" s="6"/>
      <x:c r="I30" s="6"/>
      <x:c r="J30" s="1"/>
    </x:row>
    <x:row r="31" ht="24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</x:row>
    <x:row r="32" ht="38" customHeight="1">
      <x:c r="A32" s="1"/>
      <x:c r="B32" s="6" t="str">
        <x:v>The six RiskSim outputs remain configured on _RiskSim_Model for Monte Carlo use. Start C5 must be LIVE for random simulation, and DEMO is recommended for this first sensitivity exercise.</x:v>
      </x:c>
      <x:c r="C32" s="6"/>
      <x:c r="D32" s="6"/>
      <x:c r="E32" s="6"/>
      <x:c r="F32" s="6"/>
      <x:c r="G32" s="6"/>
      <x:c r="H32" s="6"/>
      <x:c r="I32" s="6"/>
      <x:c r="J32" s="1"/>
    </x:row>
    <x:row r="33" ht="24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</x:row>
    <x:row r="34" ht="24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</x:row>
    <x:row r="35" ht="24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</x:row>
    <x:row r="36" ht="24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</x:row>
    <x:row r="37" ht="24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</x:row>
    <x:row r="38" ht="24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</x:row>
    <x:row r="39" ht="24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</x:row>
  </x:sheetData>
  <x:mergeCells>
    <x:mergeCell ref="B7:I7"/>
    <x:mergeCell ref="C10:I10"/>
    <x:mergeCell ref="C11:I11"/>
    <x:mergeCell ref="C12:I12"/>
    <x:mergeCell ref="C13:I13"/>
    <x:mergeCell ref="C14:I14"/>
    <x:mergeCell ref="C15:I15"/>
    <x:mergeCell ref="C16:I16"/>
    <x:mergeCell ref="B18:I18"/>
    <x:mergeCell ref="B26:I26"/>
    <x:mergeCell ref="B28:I28"/>
    <x:mergeCell ref="B30:I30"/>
    <x:mergeCell ref="B32:I32"/>
  </x:mergeCells>
  <x:dataValidations count="1">
    <x:dataValidation type="list" sqref="C5">
      <x:formula1>"DEMO,LIVE"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73B58"/>
  </x:sheetPr>
  <x:sheetViews>
    <x:sheetView showGridLines="0" workbookViewId="0"/>
  </x:sheetViews>
  <x:sheetFormatPr defaultRowHeight="15"/>
  <x:cols>
    <x:col min="1" max="1" width="3" hidden="0" customWidth="1"/>
    <x:col min="2" max="2" width="27" hidden="0" customWidth="1"/>
    <x:col min="3" max="3" width="18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46" hidden="0" customWidth="1"/>
  </x:cols>
  <x:sheetData>
    <x:row r="1" ht="24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 ht="24" customHeight="1">
      <x:c r="A2" s="1"/>
      <x:c r="B2" s="2" t="str">
        <x:v>Monthly operating profit</x:v>
      </x:c>
      <x:c r="C2" s="2"/>
      <x:c r="D2" s="2"/>
      <x:c r="E2" s="2"/>
      <x:c r="F2" s="2"/>
      <x:c r="G2" s="2"/>
      <x:c r="H2" s="2"/>
      <x:c r="I2" s="2"/>
      <x:c r="J2" s="1"/>
    </x:row>
    <x:row r="3" ht="24" customHeight="1">
      <x:c r="A3" s="1"/>
      <x:c r="B3" s="3"/>
      <x:c r="C3" s="3"/>
      <x:c r="D3" s="3"/>
      <x:c r="E3" s="3"/>
      <x:c r="F3" s="3"/>
      <x:c r="G3" s="3"/>
      <x:c r="H3" s="3"/>
      <x:c r="I3" s="3"/>
      <x:c r="J3" s="1"/>
    </x:row>
    <x:row r="4" ht="24" customHeight="1">
      <x:c r="A4" s="1"/>
      <x:c r="B4" s="1" t="str">
        <x:v>Mode</x:v>
      </x:c>
      <x:c r="C4" s="13" t="str">
        <x:f>'Start'!$C$5</x:f>
        <x:v>DEMO</x:v>
      </x:c>
      <x:c r="D4" s="1"/>
      <x:c r="E4" s="1"/>
      <x:c r="F4" s="1"/>
      <x:c r="G4" s="1"/>
      <x:c r="H4" s="1"/>
      <x:c r="I4" s="1"/>
      <x:c r="J4" s="1"/>
    </x:row>
    <x:row r="5" ht="24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</x:row>
    <x:row r="6" ht="30" customHeight="1">
      <x:c r="A6" s="1"/>
      <x:c r="B6" s="9" t="str">
        <x:v>Driver</x:v>
      </x:c>
      <x:c r="C6" s="9" t="str">
        <x:v>Current value</x:v>
      </x:c>
      <x:c r="D6" s="9" t="str">
        <x:v>Unit</x:v>
      </x:c>
      <x:c r="E6" s="9" t="str">
        <x:v>DEMO value</x:v>
      </x:c>
      <x:c r="F6" s="9" t="str">
        <x:v>Parameter 1</x:v>
      </x:c>
      <x:c r="G6" s="9" t="str">
        <x:v>Parameter 2</x:v>
      </x:c>
      <x:c r="H6" s="9" t="str">
        <x:v>Parameter 3</x:v>
      </x:c>
      <x:c r="I6" s="9" t="str">
        <x:v>Distribution / meaning</x:v>
      </x:c>
      <x:c r="J6" s="1"/>
    </x:row>
    <x:row r="7" ht="24" customHeight="1">
      <x:c r="A7" s="1"/>
      <x:c r="B7" s="1"/>
      <x:c r="C7" s="1"/>
      <x:c r="D7" s="1"/>
      <x:c r="E7" s="1"/>
      <x:c r="F7" s="1"/>
      <x:c r="G7" s="1"/>
      <x:c r="H7" s="1"/>
      <x:c r="I7" s="1"/>
      <x:c r="J7" s="1"/>
    </x:row>
    <x:row r="8" ht="40" customHeight="1">
      <x:c r="A8" s="1"/>
      <x:c r="B8" s="1" t="str">
        <x:v>Demand</x:v>
      </x:c>
      <x:c r="C8" s="16" t="n">
        <x:f>IF('Start'!$C$5="LIVE",RiskSim_TruncatedNormal(F8,G8,0,2000),E8)</x:f>
        <x:v>1000</x:v>
      </x:c>
      <x:c r="D8" s="10" t="str">
        <x:v>units</x:v>
      </x:c>
      <x:c r="E8" s="15" t="n">
        <x:v>1000</x:v>
      </x:c>
      <x:c r="F8" s="15" t="n">
        <x:v>1000</x:v>
      </x:c>
      <x:c r="G8" s="15" t="n">
        <x:v>100</x:v>
      </x:c>
      <x:c r="H8" s="15"/>
      <x:c r="I8" s="6" t="str">
        <x:v>Truncated normal: mean, SD; bounds 0 to 2000</x:v>
      </x:c>
      <x:c r="J8" s="1"/>
    </x:row>
    <x:row r="9" ht="40" customHeight="1">
      <x:c r="A9" s="1"/>
      <x:c r="B9" s="1" t="str">
        <x:v>Selling price</x:v>
      </x:c>
      <x:c r="C9" s="16" t="n">
        <x:f>IF('Start'!$C$5="LIVE",RiskSim_Triangular(F9,G9,H9),E9)</x:f>
        <x:v>50</x:v>
      </x:c>
      <x:c r="D9" s="10" t="str">
        <x:v>R / unit</x:v>
      </x:c>
      <x:c r="E9" s="15" t="n">
        <x:v>50</x:v>
      </x:c>
      <x:c r="F9" s="15" t="n">
        <x:v>45</x:v>
      </x:c>
      <x:c r="G9" s="15" t="n">
        <x:v>50</x:v>
      </x:c>
      <x:c r="H9" s="15" t="n">
        <x:v>60</x:v>
      </x:c>
      <x:c r="I9" s="6" t="str">
        <x:v>Triangular: minimum, mode, maximum</x:v>
      </x:c>
      <x:c r="J9" s="1"/>
    </x:row>
    <x:row r="10" ht="40" customHeight="1">
      <x:c r="A10" s="1"/>
      <x:c r="B10" s="1" t="str">
        <x:v>Variable unit cost</x:v>
      </x:c>
      <x:c r="C10" s="16" t="n">
        <x:f>IF('Start'!$C$5="LIVE",RiskSim_Uniform(F10,G10),E10)</x:f>
        <x:v>30</x:v>
      </x:c>
      <x:c r="D10" s="10" t="str">
        <x:v>R / unit</x:v>
      </x:c>
      <x:c r="E10" s="15" t="n">
        <x:v>30</x:v>
      </x:c>
      <x:c r="F10" s="15" t="n">
        <x:v>25</x:v>
      </x:c>
      <x:c r="G10" s="15" t="n">
        <x:v>35</x:v>
      </x:c>
      <x:c r="H10" s="15"/>
      <x:c r="I10" s="6" t="str">
        <x:v>Uniform: minimum, maximum</x:v>
      </x:c>
      <x:c r="J10" s="1"/>
    </x:row>
    <x:row r="11" ht="40" customHeight="1">
      <x:c r="A11" s="1"/>
      <x:c r="B11" s="1" t="str">
        <x:v>Fixed monthly cost</x:v>
      </x:c>
      <x:c r="C11" s="16" t="n">
        <x:f>E11</x:f>
        <x:v>10000</x:v>
      </x:c>
      <x:c r="D11" s="10" t="str">
        <x:v>R / month</x:v>
      </x:c>
      <x:c r="E11" s="15" t="n">
        <x:v>10000</x:v>
      </x:c>
      <x:c r="F11" s="15"/>
      <x:c r="G11" s="15"/>
      <x:c r="H11" s="15"/>
      <x:c r="I11" s="6" t="str">
        <x:v>Fixed value; no random draw</x:v>
      </x:c>
      <x:c r="J11" s="1"/>
    </x:row>
    <x:row r="12" ht="24" customHeight="1">
      <x:c r="A12" s="1"/>
      <x:c r="B12" s="1"/>
      <x:c r="C12" s="10"/>
      <x:c r="D12" s="10"/>
      <x:c r="E12" s="15"/>
      <x:c r="F12" s="15"/>
      <x:c r="G12" s="15"/>
      <x:c r="H12" s="15"/>
      <x:c r="I12" s="1"/>
      <x:c r="J12" s="1"/>
    </x:row>
    <x:row r="13" ht="24" customHeight="1">
      <x:c r="A13" s="1"/>
      <x:c r="B13" s="1"/>
      <x:c r="C13" s="1"/>
      <x:c r="D13" s="1"/>
      <x:c r="E13" s="1"/>
      <x:c r="F13" s="1"/>
      <x:c r="G13" s="1"/>
      <x:c r="H13" s="1"/>
      <x:c r="I13" s="1"/>
      <x:c r="J13" s="1"/>
    </x:row>
    <x:row r="14" ht="24" customHeight="1">
      <x:c r="A14" s="1"/>
      <x:c r="B14" s="1"/>
      <x:c r="C14" s="1"/>
      <x:c r="D14" s="1"/>
      <x:c r="E14" s="1"/>
      <x:c r="F14" s="1"/>
      <x:c r="G14" s="1"/>
      <x:c r="H14" s="1"/>
      <x:c r="I14" s="1"/>
      <x:c r="J14" s="1"/>
    </x:row>
    <x:row r="15" ht="30" customHeight="1">
      <x:c r="A15" s="1"/>
      <x:c r="B15" s="9" t="str">
        <x:v>Calculation</x:v>
      </x:c>
      <x:c r="C15" s="9" t="str">
        <x:v>Value</x:v>
      </x:c>
      <x:c r="D15" s="9" t="str">
        <x:v>Unit</x:v>
      </x:c>
      <x:c r="E15" s="1"/>
      <x:c r="F15" s="1"/>
      <x:c r="G15" s="1"/>
      <x:c r="H15" s="1"/>
      <x:c r="I15" s="1"/>
      <x:c r="J15" s="1"/>
    </x:row>
    <x:row r="16" ht="24" customHeight="1">
      <x:c r="A16" s="1"/>
      <x:c r="B16" s="1"/>
      <x:c r="C16" s="1"/>
      <x:c r="D16" s="1"/>
      <x:c r="E16" s="1"/>
      <x:c r="F16" s="1"/>
      <x:c r="G16" s="1"/>
      <x:c r="H16" s="1"/>
      <x:c r="I16" s="1"/>
      <x:c r="J16" s="1"/>
    </x:row>
    <x:row r="17" ht="24" customHeight="1">
      <x:c r="A17" s="1"/>
      <x:c r="B17" s="1"/>
      <x:c r="C17" s="1"/>
      <x:c r="D17" s="1"/>
      <x:c r="E17" s="1"/>
      <x:c r="F17" s="1" t="str">
        <x:v>Check</x:v>
      </x:c>
      <x:c r="G17" s="1" t="str">
        <x:v>Difference</x:v>
      </x:c>
      <x:c r="H17" s="1" t="str">
        <x:v>Tolerance</x:v>
      </x:c>
      <x:c r="I17" s="1" t="str">
        <x:v>Meaning</x:v>
      </x:c>
      <x:c r="J17" s="1"/>
    </x:row>
    <x:row r="18" ht="24" customHeight="1">
      <x:c r="A18" s="1"/>
      <x:c r="B18" s="19" t="str">
        <x:v>Revenue</x:v>
      </x:c>
      <x:c r="C18" s="20" t="n">
        <x:f>C8*C9</x:f>
        <x:v>50000</x:v>
      </x:c>
      <x:c r="D18" s="19" t="str">
        <x:v>R</x:v>
      </x:c>
      <x:c r="E18" s="1"/>
      <x:c r="F18" s="1" t="str">
        <x:v>Profit identity</x:v>
      </x:c>
      <x:c r="G18" s="22" t="n">
        <x:f>C21-(C18-C19-C11)</x:f>
        <x:v>0</x:v>
      </x:c>
      <x:c r="H18" s="23" t="n">
        <x:v>0.000001</x:v>
      </x:c>
      <x:c r="I18" s="1" t="str">
        <x:v>Difference should be zero</x:v>
      </x:c>
      <x:c r="J18" s="1"/>
    </x:row>
    <x:row r="19" ht="24" customHeight="1">
      <x:c r="A19" s="1"/>
      <x:c r="B19" s="1" t="str">
        <x:v>Variable cost</x:v>
      </x:c>
      <x:c r="C19" s="17" t="n">
        <x:f>C8*C10</x:f>
        <x:v>30000</x:v>
      </x:c>
      <x:c r="D19" s="1" t="str">
        <x:v>R</x:v>
      </x:c>
      <x:c r="E19" s="1"/>
      <x:c r="F19" s="1" t="str">
        <x:v>Margin identity</x:v>
      </x:c>
      <x:c r="G19" s="22" t="n">
        <x:f>C22-C21/C18</x:f>
        <x:v>0</x:v>
      </x:c>
      <x:c r="H19" s="23" t="n">
        <x:v>0.000001</x:v>
      </x:c>
      <x:c r="I19" s="1" t="str">
        <x:v>Difference should be zero</x:v>
      </x:c>
      <x:c r="J19" s="1"/>
    </x:row>
    <x:row r="20" ht="24" customHeight="1">
      <x:c r="A20" s="1"/>
      <x:c r="B20" s="1" t="str">
        <x:v>Contribution</x:v>
      </x:c>
      <x:c r="C20" s="17" t="n">
        <x:f>C18-C19</x:f>
        <x:v>20000</x:v>
      </x:c>
      <x:c r="D20" s="1" t="str">
        <x:v>R</x:v>
      </x:c>
      <x:c r="E20" s="1"/>
      <x:c r="F20" s="1"/>
      <x:c r="G20" s="1"/>
      <x:c r="H20" s="1"/>
      <x:c r="I20" s="1"/>
      <x:c r="J20" s="1"/>
    </x:row>
    <x:row r="21" ht="24" customHeight="1">
      <x:c r="A21" s="1"/>
      <x:c r="B21" s="19" t="str">
        <x:v>Operating profit</x:v>
      </x:c>
      <x:c r="C21" s="20" t="n">
        <x:f>C20-C11</x:f>
        <x:v>10000</x:v>
      </x:c>
      <x:c r="D21" s="19" t="str">
        <x:v>R</x:v>
      </x:c>
      <x:c r="E21" s="1"/>
      <x:c r="F21" s="1"/>
      <x:c r="G21" s="1"/>
      <x:c r="H21" s="1"/>
      <x:c r="I21" s="1"/>
      <x:c r="J21" s="1"/>
    </x:row>
    <x:row r="22" ht="24" customHeight="1">
      <x:c r="A22" s="1"/>
      <x:c r="B22" s="19" t="str">
        <x:v>Operating margin</x:v>
      </x:c>
      <x:c r="C22" s="21" t="n">
        <x:f>C21/C18</x:f>
        <x:v>0.2</x:v>
      </x:c>
      <x:c r="D22" s="19" t="str">
        <x:v>fraction</x:v>
      </x:c>
      <x:c r="E22" s="1"/>
      <x:c r="F22" s="1"/>
      <x:c r="G22" s="1"/>
      <x:c r="H22" s="1"/>
      <x:c r="I22" s="1"/>
      <x:c r="J22" s="1"/>
    </x:row>
    <x:row r="23" ht="24" customHeight="1">
      <x:c r="A23" s="1"/>
      <x:c r="B23" s="1"/>
      <x:c r="C23" s="1"/>
      <x:c r="D23" s="1"/>
      <x:c r="E23" s="1"/>
      <x:c r="F23" s="1"/>
      <x:c r="G23" s="1"/>
      <x:c r="H23" s="1"/>
      <x:c r="I23" s="1"/>
      <x:c r="J23" s="1"/>
    </x:row>
    <x:row r="24" ht="24" customHeight="1">
      <x:c r="A24" s="1"/>
      <x:c r="B24" s="1"/>
      <x:c r="C24" s="1"/>
      <x:c r="D24" s="1"/>
      <x:c r="E24" s="1"/>
      <x:c r="F24" s="1"/>
      <x:c r="G24" s="1"/>
      <x:c r="H24" s="1"/>
      <x:c r="I24" s="1"/>
      <x:c r="J24" s="1"/>
    </x:row>
    <x:row r="25" ht="38" customHeight="1">
      <x:c r="A25" s="1"/>
      <x:c r="B25" s="6" t="str">
        <x:v>Registered outputs: C18 Revenue, C21 Operating profit and C22 Operating margin. DEMO results: R50,000; R10,000; 20.0%.</x:v>
      </x:c>
      <x:c r="C25" s="6"/>
      <x:c r="D25" s="6"/>
      <x:c r="E25" s="6"/>
      <x:c r="F25" s="6"/>
      <x:c r="G25" s="6"/>
      <x:c r="H25" s="6"/>
      <x:c r="I25" s="6"/>
      <x:c r="J25" s="1"/>
    </x:row>
    <x:row r="26" ht="24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</x:row>
    <x:row r="27" ht="38" customHeight="1">
      <x:c r="A27" s="1"/>
      <x:c r="B27" s="6" t="str">
        <x:v>In LIVE mode, the triangular selling-price mean is R51.67, not its mode R50. A long-run profit mean is therefore near R11,667 under these independent assumptions.</x:v>
      </x:c>
      <x:c r="C27" s="6"/>
      <x:c r="D27" s="6"/>
      <x:c r="E27" s="6"/>
      <x:c r="F27" s="6"/>
      <x:c r="G27" s="6"/>
      <x:c r="H27" s="6"/>
      <x:c r="I27" s="6"/>
      <x:c r="J27" s="1"/>
    </x:row>
    <x:row r="28" ht="24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</x:row>
    <x:row r="29" ht="38" customHeight="1">
      <x:c r="A29" s="1"/>
      <x:c r="B29" s="6" t="str">
        <x:v>Demand is a continuous planning quantity. For individual items, round the model quantity or choose a suitable count distribution; this example does not impose integer units.</x:v>
      </x:c>
      <x:c r="C29" s="6"/>
      <x:c r="D29" s="6"/>
      <x:c r="E29" s="6"/>
      <x:c r="F29" s="6"/>
      <x:c r="G29" s="6"/>
      <x:c r="H29" s="6"/>
      <x:c r="I29" s="6"/>
      <x:c r="J29" s="1"/>
    </x:row>
    <x:row r="30" ht="24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</x:row>
    <x:row r="31" ht="24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</x:row>
    <x:row r="32" ht="24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</x:row>
    <x:row r="33" ht="24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</x:row>
    <x:row r="34" ht="24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</x:row>
    <x:row r="35" ht="24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</x:row>
    <x:row r="36" ht="24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</x:row>
  </x:sheetData>
  <x:mergeCells>
    <x:mergeCell ref="B25:I25"/>
    <x:mergeCell ref="B27:I27"/>
    <x:mergeCell ref="B29:I29"/>
  </x:mergeCells>
  <x:conditionalFormatting sqref="G18:G19">
    <x:cfRule type="expression" dxfId="0" priority="1">
      <x:formula>ABS(G18)&gt;H18</x:formula>
    </x:cfRule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173B58"/>
  </x:sheetPr>
  <x:sheetViews>
    <x:sheetView showGridLines="0" workbookViewId="0"/>
  </x:sheetViews>
  <x:sheetFormatPr defaultRowHeight="15"/>
  <x:cols>
    <x:col min="1" max="1" width="3" hidden="0" customWidth="1"/>
    <x:col min="2" max="2" width="27" hidden="0" customWidth="1"/>
    <x:col min="3" max="3" width="18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46" hidden="0" customWidth="1"/>
  </x:cols>
  <x:sheetData>
    <x:row r="1" ht="24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 ht="24" customHeight="1">
      <x:c r="A2" s="1"/>
      <x:c r="B2" s="2" t="str">
        <x:v>Coating batch economics</x:v>
      </x:c>
      <x:c r="C2" s="2"/>
      <x:c r="D2" s="2"/>
      <x:c r="E2" s="2"/>
      <x:c r="F2" s="2"/>
      <x:c r="G2" s="2"/>
      <x:c r="H2" s="2"/>
      <x:c r="I2" s="2"/>
      <x:c r="J2" s="1"/>
    </x:row>
    <x:row r="3" ht="24" customHeight="1">
      <x:c r="A3" s="1"/>
      <x:c r="B3" s="3"/>
      <x:c r="C3" s="3"/>
      <x:c r="D3" s="3"/>
      <x:c r="E3" s="3"/>
      <x:c r="F3" s="3"/>
      <x:c r="G3" s="3"/>
      <x:c r="H3" s="3"/>
      <x:c r="I3" s="3"/>
      <x:c r="J3" s="1"/>
    </x:row>
    <x:row r="4" ht="24" customHeight="1">
      <x:c r="A4" s="1"/>
      <x:c r="B4" s="1" t="str">
        <x:v>Mode</x:v>
      </x:c>
      <x:c r="C4" s="13" t="str">
        <x:f>'Start'!$C$5</x:f>
        <x:v>DEMO</x:v>
      </x:c>
      <x:c r="D4" s="1"/>
      <x:c r="E4" s="1"/>
      <x:c r="F4" s="1"/>
      <x:c r="G4" s="1"/>
      <x:c r="H4" s="1"/>
      <x:c r="I4" s="1"/>
      <x:c r="J4" s="1"/>
    </x:row>
    <x:row r="5" ht="24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</x:row>
    <x:row r="6" ht="30" customHeight="1">
      <x:c r="A6" s="1"/>
      <x:c r="B6" s="9" t="str">
        <x:v>Driver</x:v>
      </x:c>
      <x:c r="C6" s="9" t="str">
        <x:v>Current value</x:v>
      </x:c>
      <x:c r="D6" s="9" t="str">
        <x:v>Unit</x:v>
      </x:c>
      <x:c r="E6" s="9" t="str">
        <x:v>DEMO value</x:v>
      </x:c>
      <x:c r="F6" s="9" t="str">
        <x:v>Parameter 1</x:v>
      </x:c>
      <x:c r="G6" s="9" t="str">
        <x:v>Parameter 2</x:v>
      </x:c>
      <x:c r="H6" s="9" t="str">
        <x:v>Parameter 3</x:v>
      </x:c>
      <x:c r="I6" s="9" t="str">
        <x:v>Distribution / meaning</x:v>
      </x:c>
      <x:c r="J6" s="1"/>
    </x:row>
    <x:row r="7" ht="24" customHeight="1">
      <x:c r="A7" s="1"/>
      <x:c r="B7" s="1"/>
      <x:c r="C7" s="1"/>
      <x:c r="D7" s="1"/>
      <x:c r="E7" s="1"/>
      <x:c r="F7" s="1"/>
      <x:c r="G7" s="1"/>
      <x:c r="H7" s="1"/>
      <x:c r="I7" s="1"/>
      <x:c r="J7" s="1"/>
    </x:row>
    <x:row r="8" ht="40" customHeight="1">
      <x:c r="A8" s="1"/>
      <x:c r="B8" s="1" t="str">
        <x:v>Batch charge</x:v>
      </x:c>
      <x:c r="C8" s="16" t="n">
        <x:f>E8</x:f>
        <x:v>1000</x:v>
      </x:c>
      <x:c r="D8" s="10" t="str">
        <x:v>kg</x:v>
      </x:c>
      <x:c r="E8" s="15" t="n">
        <x:v>1000</x:v>
      </x:c>
      <x:c r="F8" s="15"/>
      <x:c r="G8" s="15"/>
      <x:c r="H8" s="15"/>
      <x:c r="I8" s="6" t="str">
        <x:v>Fixed mass charged to the batch</x:v>
      </x:c>
      <x:c r="J8" s="1"/>
    </x:row>
    <x:row r="9" ht="40" customHeight="1">
      <x:c r="A9" s="1"/>
      <x:c r="B9" s="1" t="str">
        <x:v>Raw material cost</x:v>
      </x:c>
      <x:c r="C9" s="16" t="n">
        <x:f>IF('Start'!$C$5="LIVE",RiskSim_TruncatedNormal(F9,G9,20,70),E9)</x:f>
        <x:v>42</x:v>
      </x:c>
      <x:c r="D9" s="10" t="str">
        <x:v>R / kg</x:v>
      </x:c>
      <x:c r="E9" s="15" t="n">
        <x:v>42</x:v>
      </x:c>
      <x:c r="F9" s="15" t="n">
        <x:v>42</x:v>
      </x:c>
      <x:c r="G9" s="15" t="n">
        <x:v>3</x:v>
      </x:c>
      <x:c r="H9" s="15"/>
      <x:c r="I9" s="6" t="str">
        <x:v>Truncated normal: mean, SD; bounds 20 to 70</x:v>
      </x:c>
      <x:c r="J9" s="1"/>
    </x:row>
    <x:row r="10" ht="40" customHeight="1">
      <x:c r="A10" s="1"/>
      <x:c r="B10" s="1" t="str">
        <x:v>Saleable yield</x:v>
      </x:c>
      <x:c r="C10" s="18" t="n">
        <x:f>IF('Start'!$C$5="LIVE",RiskSim_Uniform(F10,G10),E10)</x:f>
        <x:v>0.94</x:v>
      </x:c>
      <x:c r="D10" s="24" t="str">
        <x:v>fraction</x:v>
      </x:c>
      <x:c r="E10" s="25" t="n">
        <x:v>0.94</x:v>
      </x:c>
      <x:c r="F10" s="25" t="n">
        <x:v>0.9</x:v>
      </x:c>
      <x:c r="G10" s="25" t="n">
        <x:v>0.98</x:v>
      </x:c>
      <x:c r="H10" s="25"/>
      <x:c r="I10" s="6" t="str">
        <x:v>Uniform saleable fraction</x:v>
      </x:c>
      <x:c r="J10" s="1"/>
    </x:row>
    <x:row r="11" ht="40" customHeight="1">
      <x:c r="A11" s="1"/>
      <x:c r="B11" s="1" t="str">
        <x:v>Selling price</x:v>
      </x:c>
      <x:c r="C11" s="16" t="n">
        <x:f>IF('Start'!$C$5="LIVE",RiskSim_Triangular(F11,G11,H11),E11)</x:f>
        <x:v>70</x:v>
      </x:c>
      <x:c r="D11" s="10" t="str">
        <x:v>R / kg</x:v>
      </x:c>
      <x:c r="E11" s="15" t="n">
        <x:v>70</x:v>
      </x:c>
      <x:c r="F11" s="15" t="n">
        <x:v>65</x:v>
      </x:c>
      <x:c r="G11" s="15" t="n">
        <x:v>70</x:v>
      </x:c>
      <x:c r="H11" s="15" t="n">
        <x:v>80</x:v>
      </x:c>
      <x:c r="I11" s="6" t="str">
        <x:v>Triangular: minimum, mode, maximum</x:v>
      </x:c>
      <x:c r="J11" s="1"/>
    </x:row>
    <x:row r="12" ht="40" customHeight="1">
      <x:c r="A12" s="1"/>
      <x:c r="B12" s="1" t="str">
        <x:v>Batch overhead</x:v>
      </x:c>
      <x:c r="C12" s="16" t="n">
        <x:f>E12</x:f>
        <x:v>4500</x:v>
      </x:c>
      <x:c r="D12" s="10" t="str">
        <x:v>R / batch</x:v>
      </x:c>
      <x:c r="E12" s="15" t="n">
        <x:v>4500</x:v>
      </x:c>
      <x:c r="F12" s="15"/>
      <x:c r="G12" s="15"/>
      <x:c r="H12" s="15"/>
      <x:c r="I12" s="6" t="str">
        <x:v>Fixed conversion overhead</x:v>
      </x:c>
      <x:c r="J12" s="1"/>
    </x:row>
    <x:row r="13" ht="24" customHeight="1">
      <x:c r="A13" s="1"/>
      <x:c r="B13" s="1"/>
      <x:c r="C13" s="1"/>
      <x:c r="D13" s="1"/>
      <x:c r="E13" s="1"/>
      <x:c r="F13" s="1"/>
      <x:c r="G13" s="1"/>
      <x:c r="H13" s="1"/>
      <x:c r="I13" s="1"/>
      <x:c r="J13" s="1"/>
    </x:row>
    <x:row r="14" ht="24" customHeight="1">
      <x:c r="A14" s="1"/>
      <x:c r="B14" s="1"/>
      <x:c r="C14" s="1"/>
      <x:c r="D14" s="1"/>
      <x:c r="E14" s="1"/>
      <x:c r="F14" s="1"/>
      <x:c r="G14" s="1"/>
      <x:c r="H14" s="1"/>
      <x:c r="I14" s="1"/>
      <x:c r="J14" s="1"/>
    </x:row>
    <x:row r="15" ht="30" customHeight="1">
      <x:c r="A15" s="1"/>
      <x:c r="B15" s="9" t="str">
        <x:v>Calculation</x:v>
      </x:c>
      <x:c r="C15" s="9" t="str">
        <x:v>Value</x:v>
      </x:c>
      <x:c r="D15" s="9" t="str">
        <x:v>Unit</x:v>
      </x:c>
      <x:c r="E15" s="1"/>
      <x:c r="F15" s="1"/>
      <x:c r="G15" s="1"/>
      <x:c r="H15" s="1"/>
      <x:c r="I15" s="1"/>
      <x:c r="J15" s="1"/>
    </x:row>
    <x:row r="16" ht="24" customHeight="1">
      <x:c r="A16" s="1"/>
      <x:c r="B16" s="1"/>
      <x:c r="C16" s="1"/>
      <x:c r="D16" s="1"/>
      <x:c r="E16" s="1"/>
      <x:c r="F16" s="1"/>
      <x:c r="G16" s="1"/>
      <x:c r="H16" s="1"/>
      <x:c r="I16" s="1"/>
      <x:c r="J16" s="1"/>
    </x:row>
    <x:row r="17" ht="24" customHeight="1">
      <x:c r="A17" s="1"/>
      <x:c r="B17" s="1" t="str">
        <x:v>Raw material spend</x:v>
      </x:c>
      <x:c r="C17" s="17" t="n">
        <x:f>C8*C9</x:f>
        <x:v>42000</x:v>
      </x:c>
      <x:c r="D17" s="1" t="str">
        <x:v>R</x:v>
      </x:c>
      <x:c r="E17" s="1"/>
      <x:c r="F17" s="1" t="str">
        <x:v>Check</x:v>
      </x:c>
      <x:c r="G17" s="1" t="str">
        <x:v>Difference</x:v>
      </x:c>
      <x:c r="H17" s="1" t="str">
        <x:v>Tolerance</x:v>
      </x:c>
      <x:c r="I17" s="1" t="str">
        <x:v>Meaning</x:v>
      </x:c>
      <x:c r="J17" s="1"/>
    </x:row>
    <x:row r="18" ht="24" customHeight="1">
      <x:c r="A18" s="1"/>
      <x:c r="B18" s="19" t="str">
        <x:v>Saleable product</x:v>
      </x:c>
      <x:c r="C18" s="27" t="n">
        <x:f>C8*C10</x:f>
        <x:v>940</x:v>
      </x:c>
      <x:c r="D18" s="19" t="str">
        <x:v>kg</x:v>
      </x:c>
      <x:c r="E18" s="1"/>
      <x:c r="F18" s="1" t="str">
        <x:v>Cost recovery</x:v>
      </x:c>
      <x:c r="G18" s="22" t="n">
        <x:f>C20*C18-C19</x:f>
        <x:v>0</x:v>
      </x:c>
      <x:c r="H18" s="23" t="n">
        <x:v>0.000001</x:v>
      </x:c>
      <x:c r="I18" s="1" t="str">
        <x:v>Difference should be zero</x:v>
      </x:c>
      <x:c r="J18" s="1"/>
    </x:row>
    <x:row r="19" ht="24" customHeight="1">
      <x:c r="A19" s="1"/>
      <x:c r="B19" s="1" t="str">
        <x:v>Total batch cost</x:v>
      </x:c>
      <x:c r="C19" s="17" t="n">
        <x:f>C17+C12</x:f>
        <x:v>46500</x:v>
      </x:c>
      <x:c r="D19" s="1" t="str">
        <x:v>R</x:v>
      </x:c>
      <x:c r="E19" s="1"/>
      <x:c r="F19" s="1" t="str">
        <x:v>Profit identity</x:v>
      </x:c>
      <x:c r="G19" s="22" t="n">
        <x:f>C22-(C18*C11-C8*C9-C12)</x:f>
        <x:v>0</x:v>
      </x:c>
      <x:c r="H19" s="23" t="n">
        <x:v>0.000001</x:v>
      </x:c>
      <x:c r="I19" s="1" t="str">
        <x:v>Difference should be zero</x:v>
      </x:c>
      <x:c r="J19" s="1"/>
    </x:row>
    <x:row r="20" ht="24" customHeight="1">
      <x:c r="A20" s="1"/>
      <x:c r="B20" s="19" t="str">
        <x:v>Cost per saleable kg</x:v>
      </x:c>
      <x:c r="C20" s="20" t="n">
        <x:f>C19/C18</x:f>
        <x:v>49.46808510638298</x:v>
      </x:c>
      <x:c r="D20" s="19" t="str">
        <x:v>R / kg</x:v>
      </x:c>
      <x:c r="E20" s="1"/>
      <x:c r="F20" s="1"/>
      <x:c r="G20" s="1"/>
      <x:c r="H20" s="1"/>
      <x:c r="I20" s="1"/>
      <x:c r="J20" s="1"/>
    </x:row>
    <x:row r="21" ht="24" customHeight="1">
      <x:c r="A21" s="1"/>
      <x:c r="B21" s="1" t="str">
        <x:v>Sales revenue</x:v>
      </x:c>
      <x:c r="C21" s="17" t="n">
        <x:f>C18*C11</x:f>
        <x:v>65800</x:v>
      </x:c>
      <x:c r="D21" s="1" t="str">
        <x:v>R</x:v>
      </x:c>
      <x:c r="E21" s="1"/>
      <x:c r="F21" s="1"/>
      <x:c r="G21" s="1"/>
      <x:c r="H21" s="1"/>
      <x:c r="I21" s="1"/>
      <x:c r="J21" s="1"/>
    </x:row>
    <x:row r="22" ht="24" customHeight="1">
      <x:c r="A22" s="1"/>
      <x:c r="B22" s="19" t="str">
        <x:v>Batch gross profit</x:v>
      </x:c>
      <x:c r="C22" s="20" t="n">
        <x:f>C21-C19</x:f>
        <x:v>19300</x:v>
      </x:c>
      <x:c r="D22" s="19" t="str">
        <x:v>R</x:v>
      </x:c>
      <x:c r="E22" s="1"/>
      <x:c r="F22" s="1"/>
      <x:c r="G22" s="1"/>
      <x:c r="H22" s="1"/>
      <x:c r="I22" s="1"/>
      <x:c r="J22" s="1"/>
    </x:row>
    <x:row r="23" ht="24" customHeight="1">
      <x:c r="A23" s="1"/>
      <x:c r="B23" s="1" t="str">
        <x:v>Gross margin</x:v>
      </x:c>
      <x:c r="C23" s="18" t="n">
        <x:f>C22/C21</x:f>
        <x:v>0.2933130699088146</x:v>
      </x:c>
      <x:c r="D23" s="1" t="str">
        <x:v>fraction</x:v>
      </x:c>
      <x:c r="E23" s="1"/>
      <x:c r="F23" s="1"/>
      <x:c r="G23" s="1"/>
      <x:c r="H23" s="1"/>
      <x:c r="I23" s="1"/>
      <x:c r="J23" s="1"/>
    </x:row>
    <x:row r="24" ht="24" customHeight="1">
      <x:c r="A24" s="1"/>
      <x:c r="B24" s="1"/>
      <x:c r="C24" s="1"/>
      <x:c r="D24" s="1"/>
      <x:c r="E24" s="1"/>
      <x:c r="F24" s="1"/>
      <x:c r="G24" s="1"/>
      <x:c r="H24" s="1"/>
      <x:c r="I24" s="1"/>
      <x:c r="J24" s="1"/>
    </x:row>
    <x:row r="25" ht="24" customHeight="1">
      <x:c r="A25" s="1"/>
      <x:c r="B25" s="1"/>
      <x:c r="C25" s="1"/>
      <x:c r="D25" s="1"/>
      <x:c r="E25" s="1"/>
      <x:c r="F25" s="1"/>
      <x:c r="G25" s="1"/>
      <x:c r="H25" s="1"/>
      <x:c r="I25" s="1"/>
      <x:c r="J25" s="1"/>
    </x:row>
    <x:row r="26" ht="38" customHeight="1">
      <x:c r="A26" s="1"/>
      <x:c r="B26" s="6" t="str">
        <x:v>Registered outputs: C18 Saleable kg, C20 Cost per saleable kg and C22 Batch gross profit. DEMO: 940 kg; R49.47/kg; R19,300.</x:v>
      </x:c>
      <x:c r="C26" s="6"/>
      <x:c r="D26" s="6"/>
      <x:c r="E26" s="6"/>
      <x:c r="F26" s="6"/>
      <x:c r="G26" s="6"/>
      <x:c r="H26" s="6"/>
      <x:c r="I26" s="6"/>
      <x:c r="J26" s="1"/>
    </x:row>
    <x:row r="27" ht="24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</x:row>
    <x:row r="28" ht="38" customHeight="1">
      <x:c r="A28" s="1"/>
      <x:c r="B28" s="6" t="str">
        <x:v>The batch mass is fixed. Yield changes saleable mass, while all charged material is paid for. No credit is assumed for scrap or recovered material.</x:v>
      </x:c>
      <x:c r="C28" s="6"/>
      <x:c r="D28" s="6"/>
      <x:c r="E28" s="6"/>
      <x:c r="F28" s="6"/>
      <x:c r="G28" s="6"/>
      <x:c r="H28" s="6"/>
      <x:c r="I28" s="6"/>
      <x:c r="J28" s="1"/>
    </x:row>
    <x:row r="29" ht="24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</x:row>
    <x:row r="30" ht="38" customHeight="1">
      <x:c r="A30" s="1"/>
      <x:c r="B30" s="6" t="str">
        <x:v>Hypothetical teaching assumptions only. This is an economics example, not a validated coating formulation or process safety model.</x:v>
      </x:c>
      <x:c r="C30" s="6"/>
      <x:c r="D30" s="6"/>
      <x:c r="E30" s="6"/>
      <x:c r="F30" s="6"/>
      <x:c r="G30" s="6"/>
      <x:c r="H30" s="6"/>
      <x:c r="I30" s="6"/>
      <x:c r="J30" s="1"/>
    </x:row>
    <x:row r="31" ht="24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</x:row>
    <x:row r="32" ht="24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</x:row>
    <x:row r="33" ht="24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</x:row>
    <x:row r="34" ht="24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</x:row>
    <x:row r="35" ht="24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</x:row>
    <x:row r="36" ht="24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</x:row>
  </x:sheetData>
  <x:mergeCells>
    <x:mergeCell ref="B26:I26"/>
    <x:mergeCell ref="B28:I28"/>
    <x:mergeCell ref="B30:I30"/>
  </x:mergeCells>
  <x:conditionalFormatting sqref="G18:G19">
    <x:cfRule type="expression" dxfId="1" priority="1">
      <x:formula>ABS(G18)&gt;H18</x:formula>
    </x:cfRule>
  </x:conditionalFormatting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173B58"/>
  </x:sheetPr>
  <x:sheetViews>
    <x:sheetView showGridLines="0" workbookViewId="0"/>
  </x:sheetViews>
  <x:sheetFormatPr defaultRowHeight="15"/>
  <x:cols>
    <x:col min="1" max="1" width="3" hidden="0" customWidth="1"/>
    <x:col min="2" max="2" width="25" hidden="0" customWidth="1"/>
    <x:col min="3" max="3" width="19" hidden="0" customWidth="1"/>
    <x:col min="4" max="4" width="47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</x:cols>
  <x:sheetData>
    <x:row r="1" ht="24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 ht="24" customHeight="1">
      <x:c r="A2" s="1"/>
      <x:c r="B2" s="2" t="str">
        <x:v>Distribution examples</x:v>
      </x:c>
      <x:c r="C2" s="2"/>
      <x:c r="D2" s="2"/>
      <x:c r="E2" s="2"/>
      <x:c r="F2" s="2"/>
      <x:c r="G2" s="2"/>
      <x:c r="H2" s="2"/>
      <x:c r="I2" s="2"/>
      <x:c r="J2" s="1"/>
    </x:row>
    <x:row r="3" ht="24" customHeight="1">
      <x:c r="A3" s="1"/>
      <x:c r="B3" s="3"/>
      <x:c r="C3" s="3"/>
      <x:c r="D3" s="3"/>
      <x:c r="E3" s="3"/>
      <x:c r="F3" s="3"/>
      <x:c r="G3" s="3"/>
      <x:c r="H3" s="3"/>
      <x:c r="I3" s="3"/>
      <x:c r="J3" s="1"/>
    </x:row>
    <x:row r="4" ht="38" customHeight="1">
      <x:c r="A4" s="1"/>
      <x:c r="B4" s="6" t="str">
        <x:v>Current values use the Start mode. Formula examples are literal text for copying. All parameters are illustrative.</x:v>
      </x:c>
      <x:c r="C4" s="6"/>
      <x:c r="D4" s="6"/>
      <x:c r="E4" s="6"/>
      <x:c r="F4" s="6"/>
      <x:c r="G4" s="6"/>
      <x:c r="H4" s="6"/>
      <x:c r="I4" s="6"/>
      <x:c r="J4" s="1"/>
    </x:row>
    <x:row r="5" ht="24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</x:row>
    <x:row r="6" ht="30" customHeight="1">
      <x:c r="A6" s="1"/>
      <x:c r="B6" s="9" t="str">
        <x:v>Distribution</x:v>
      </x:c>
      <x:c r="C6" s="9" t="str">
        <x:v>Current value</x:v>
      </x:c>
      <x:c r="D6" s="9" t="str">
        <x:v>Formula example</x:v>
      </x:c>
      <x:c r="E6" s="1"/>
      <x:c r="F6" s="1"/>
      <x:c r="G6" s="1"/>
      <x:c r="H6" s="1"/>
      <x:c r="I6" s="1"/>
      <x:c r="J6" s="1"/>
    </x:row>
    <x:row r="7" ht="24" customHeight="1">
      <x:c r="A7" s="1"/>
      <x:c r="B7" s="1"/>
      <x:c r="C7" s="1"/>
      <x:c r="D7" s="1"/>
      <x:c r="E7" s="1"/>
      <x:c r="F7" s="1"/>
      <x:c r="G7" s="1"/>
      <x:c r="H7" s="1"/>
      <x:c r="I7" s="1"/>
      <x:c r="J7" s="1"/>
    </x:row>
    <x:row r="8" ht="36" customHeight="1">
      <x:c r="A8" s="1"/>
      <x:c r="B8" s="1" t="str">
        <x:v>Normal</x:v>
      </x:c>
      <x:c r="C8" s="28" t="n">
        <x:f>IF('Start'!$C$5="LIVE",RiskSim_Normal(100,15),100)</x:f>
        <x:v>100</x:v>
      </x:c>
      <x:c r="D8" s="1" t="str">
        <x:v>=RiskSim_Normal(100,15)</x:v>
      </x:c>
      <x:c r="E8" s="6" t="str">
        <x:v>Mean 100; standard deviation 15.</x:v>
      </x:c>
      <x:c r="F8" s="6"/>
      <x:c r="G8" s="6"/>
      <x:c r="H8" s="6"/>
      <x:c r="I8" s="6"/>
      <x:c r="J8" s="1"/>
    </x:row>
    <x:row r="9" ht="36" customHeight="1">
      <x:c r="A9" s="1"/>
      <x:c r="B9" s="1" t="str">
        <x:v>Uniform</x:v>
      </x:c>
      <x:c r="C9" s="28" t="n">
        <x:f>IF('Start'!$C$5="LIVE",RiskSim_Uniform(10,20),15)</x:f>
        <x:v>15</x:v>
      </x:c>
      <x:c r="D9" s="1" t="str">
        <x:v>=RiskSim_Uniform(10,20)</x:v>
      </x:c>
      <x:c r="E9" s="6" t="str">
        <x:v>Minimum 10; maximum 20.</x:v>
      </x:c>
      <x:c r="F9" s="6"/>
      <x:c r="G9" s="6"/>
      <x:c r="H9" s="6"/>
      <x:c r="I9" s="6"/>
      <x:c r="J9" s="1"/>
    </x:row>
    <x:row r="10" ht="36" customHeight="1">
      <x:c r="A10" s="1"/>
      <x:c r="B10" s="1" t="str">
        <x:v>Triangular</x:v>
      </x:c>
      <x:c r="C10" s="28" t="n">
        <x:f>IF('Start'!$C$5="LIVE",RiskSim_Triangular(5,8,12),8.333333333333334)</x:f>
        <x:v>8.333333333333334</x:v>
      </x:c>
      <x:c r="D10" s="1" t="str">
        <x:v>=RiskSim_Triangular(5,8,12)</x:v>
      </x:c>
      <x:c r="E10" s="6" t="str">
        <x:v>Minimum 5; mode 8; maximum 12.</x:v>
      </x:c>
      <x:c r="F10" s="6"/>
      <x:c r="G10" s="6"/>
      <x:c r="H10" s="6"/>
      <x:c r="I10" s="6"/>
      <x:c r="J10" s="1"/>
    </x:row>
    <x:row r="11" ht="36" customHeight="1">
      <x:c r="A11" s="1"/>
      <x:c r="B11" s="1" t="str">
        <x:v>PERT</x:v>
      </x:c>
      <x:c r="C11" s="28" t="n">
        <x:f>IF('Start'!$C$5="LIVE",RiskSim_Pert(5,8,12,4),8.166666666666666)</x:f>
        <x:v>8.166666666666666</x:v>
      </x:c>
      <x:c r="D11" s="1" t="str">
        <x:v>=RiskSim_Pert(5,8,12,4)</x:v>
      </x:c>
      <x:c r="E11" s="6" t="str">
        <x:v>Minimum 5; mode 8; maximum 12; lambda 4.</x:v>
      </x:c>
      <x:c r="F11" s="6"/>
      <x:c r="G11" s="6"/>
      <x:c r="H11" s="6"/>
      <x:c r="I11" s="6"/>
      <x:c r="J11" s="1"/>
    </x:row>
    <x:row r="12" ht="36" customHeight="1">
      <x:c r="A12" s="1"/>
      <x:c r="B12" s="1" t="str">
        <x:v>Gamma</x:v>
      </x:c>
      <x:c r="C12" s="28" t="n">
        <x:f>IF('Start'!$C$5="LIVE",RiskSim_Gamma(2,3),6)</x:f>
        <x:v>6</x:v>
      </x:c>
      <x:c r="D12" s="1" t="str">
        <x:v>=RiskSim_Gamma(2,3)</x:v>
      </x:c>
      <x:c r="E12" s="6" t="str">
        <x:v>Shape 2; scale 3.</x:v>
      </x:c>
      <x:c r="F12" s="6"/>
      <x:c r="G12" s="6"/>
      <x:c r="H12" s="6"/>
      <x:c r="I12" s="6"/>
      <x:c r="J12" s="1"/>
    </x:row>
    <x:row r="13" ht="36" customHeight="1">
      <x:c r="A13" s="1"/>
      <x:c r="B13" s="1" t="str">
        <x:v>Beta</x:v>
      </x:c>
      <x:c r="C13" s="28" t="n">
        <x:f>IF('Start'!$C$5="LIVE",RiskSim_Beta(2,5),0.2857142857142857)</x:f>
        <x:v>0.2857142857142857</x:v>
      </x:c>
      <x:c r="D13" s="1" t="str">
        <x:v>=RiskSim_Beta(2,5)</x:v>
      </x:c>
      <x:c r="E13" s="6" t="str">
        <x:v>Alpha 2; beta 5; range 0 to 1.</x:v>
      </x:c>
      <x:c r="F13" s="6"/>
      <x:c r="G13" s="6"/>
      <x:c r="H13" s="6"/>
      <x:c r="I13" s="6"/>
      <x:c r="J13" s="1"/>
    </x:row>
    <x:row r="14" ht="36" customHeight="1">
      <x:c r="A14" s="1"/>
      <x:c r="B14" s="1" t="str">
        <x:v>Weibull</x:v>
      </x:c>
      <x:c r="C14" s="28" t="n">
        <x:f>IF('Start'!$C$5="LIVE",RiskSim_Weibull(2,10),8.8622692545)</x:f>
        <x:v>8.8622692545</x:v>
      </x:c>
      <x:c r="D14" s="1" t="str">
        <x:v>=RiskSim_Weibull(2,10)</x:v>
      </x:c>
      <x:c r="E14" s="6" t="str">
        <x:v>Shape 2; scale 10.</x:v>
      </x:c>
      <x:c r="F14" s="6"/>
      <x:c r="G14" s="6"/>
      <x:c r="H14" s="6"/>
      <x:c r="I14" s="6"/>
      <x:c r="J14" s="1"/>
    </x:row>
    <x:row r="15" ht="36" customHeight="1">
      <x:c r="A15" s="1"/>
      <x:c r="B15" s="1" t="str">
        <x:v>Binomial</x:v>
      </x:c>
      <x:c r="C15" s="28" t="n">
        <x:f>IF('Start'!$C$5="LIVE",RiskSim_Binomial(20,0.3),6)</x:f>
        <x:v>6</x:v>
      </x:c>
      <x:c r="D15" s="1" t="str">
        <x:v>=RiskSim_Binomial(20,0.3)</x:v>
      </x:c>
      <x:c r="E15" s="6" t="str">
        <x:v>20 trials; probability of success 0.3.</x:v>
      </x:c>
      <x:c r="F15" s="6"/>
      <x:c r="G15" s="6"/>
      <x:c r="H15" s="6"/>
      <x:c r="I15" s="6"/>
      <x:c r="J15" s="1"/>
    </x:row>
    <x:row r="16" ht="24" customHeight="1">
      <x:c r="A16" s="1"/>
      <x:c r="B16" s="1"/>
      <x:c r="C16" s="1"/>
      <x:c r="D16" s="1"/>
      <x:c r="E16" s="1"/>
      <x:c r="F16" s="1"/>
      <x:c r="G16" s="1"/>
      <x:c r="H16" s="1"/>
      <x:c r="I16" s="1"/>
      <x:c r="J16" s="1"/>
    </x:row>
    <x:row r="17" ht="24" customHeight="1">
      <x:c r="A17" s="1"/>
      <x:c r="B17" s="1"/>
      <x:c r="C17" s="1"/>
      <x:c r="D17" s="1"/>
      <x:c r="E17" s="1"/>
      <x:c r="F17" s="1"/>
      <x:c r="G17" s="1"/>
      <x:c r="H17" s="1"/>
      <x:c r="I17" s="1"/>
      <x:c r="J17" s="1"/>
    </x:row>
    <x:row r="18" ht="38" customHeight="1">
      <x:c r="A18" s="1"/>
      <x:c r="B18" s="6" t="str">
        <x:v>To study one distribution, use Add Outputs on its Current value cell. First disable the six model outputs if you want only that distribution in the next run.</x:v>
      </x:c>
      <x:c r="C18" s="6"/>
      <x:c r="D18" s="6"/>
      <x:c r="E18" s="6"/>
      <x:c r="F18" s="6"/>
      <x:c r="G18" s="6"/>
      <x:c r="H18" s="6"/>
      <x:c r="I18" s="6"/>
      <x:c r="J18" s="1"/>
    </x:row>
    <x:row r="19" ht="24" customHeight="1">
      <x:c r="A19" s="1"/>
      <x:c r="B19" s="1"/>
      <x:c r="C19" s="1"/>
      <x:c r="D19" s="1"/>
      <x:c r="E19" s="1"/>
      <x:c r="F19" s="1"/>
      <x:c r="G19" s="1"/>
      <x:c r="H19" s="1"/>
      <x:c r="I19" s="1"/>
      <x:c r="J19" s="1"/>
    </x:row>
    <x:row r="20" ht="38" customHeight="1">
      <x:c r="A20" s="1"/>
      <x:c r="B20" s="6" t="str">
        <x:v>DEMO values here are theoretical means, not random samples. For PERT and Triangular, the mean differs from the most-likely value.</x:v>
      </x:c>
      <x:c r="C20" s="6"/>
      <x:c r="D20" s="6"/>
      <x:c r="E20" s="6"/>
      <x:c r="F20" s="6"/>
      <x:c r="G20" s="6"/>
      <x:c r="H20" s="6"/>
      <x:c r="I20" s="6"/>
      <x:c r="J20" s="1"/>
    </x:row>
    <x:row r="21" ht="24" customHeight="1">
      <x:c r="A21" s="1"/>
      <x:c r="B21" s="1"/>
      <x:c r="C21" s="1"/>
      <x:c r="D21" s="1"/>
      <x:c r="E21" s="1"/>
      <x:c r="F21" s="1"/>
      <x:c r="G21" s="1"/>
      <x:c r="H21" s="1"/>
      <x:c r="I21" s="1"/>
      <x:c r="J21" s="1"/>
    </x:row>
    <x:row r="22" ht="38" customHeight="1">
      <x:c r="A22" s="1"/>
      <x:c r="B22" s="6" t="str">
        <x:v>Lognormal conventions and other functions are documented in the XLL package FUNCTION_REFERENCE.csv. No @RISK property-function syntax is assumed.</x:v>
      </x:c>
      <x:c r="C22" s="6"/>
      <x:c r="D22" s="6"/>
      <x:c r="E22" s="6"/>
      <x:c r="F22" s="6"/>
      <x:c r="G22" s="6"/>
      <x:c r="H22" s="6"/>
      <x:c r="I22" s="6"/>
      <x:c r="J22" s="1"/>
    </x:row>
    <x:row r="23" ht="24" customHeight="1">
      <x:c r="A23" s="1"/>
      <x:c r="B23" s="1"/>
      <x:c r="C23" s="1"/>
      <x:c r="D23" s="1"/>
      <x:c r="E23" s="1"/>
      <x:c r="F23" s="1"/>
      <x:c r="G23" s="1"/>
      <x:c r="H23" s="1"/>
      <x:c r="I23" s="1"/>
      <x:c r="J23" s="1"/>
    </x:row>
    <x:row r="24" ht="24" customHeight="1">
      <x:c r="A24" s="1"/>
      <x:c r="B24" s="1"/>
      <x:c r="C24" s="1"/>
      <x:c r="D24" s="1"/>
      <x:c r="E24" s="1"/>
      <x:c r="F24" s="1"/>
      <x:c r="G24" s="1"/>
      <x:c r="H24" s="1"/>
      <x:c r="I24" s="1"/>
      <x:c r="J24" s="1"/>
    </x:row>
    <x:row r="25" ht="24" customHeight="1">
      <x:c r="A25" s="1"/>
      <x:c r="B25" s="1"/>
      <x:c r="C25" s="1"/>
      <x:c r="D25" s="1"/>
      <x:c r="E25" s="1"/>
      <x:c r="F25" s="1"/>
      <x:c r="G25" s="1"/>
      <x:c r="H25" s="1"/>
      <x:c r="I25" s="1"/>
      <x:c r="J25" s="1"/>
    </x:row>
    <x:row r="26" ht="24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</x:row>
    <x:row r="27" ht="24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</x:row>
  </x:sheetData>
  <x:mergeCells>
    <x:mergeCell ref="B4:I4"/>
    <x:mergeCell ref="E8:I8"/>
    <x:mergeCell ref="E9:I9"/>
    <x:mergeCell ref="E10:I10"/>
    <x:mergeCell ref="E11:I11"/>
    <x:mergeCell ref="E12:I12"/>
    <x:mergeCell ref="E13:I13"/>
    <x:mergeCell ref="E14:I14"/>
    <x:mergeCell ref="E15:I15"/>
    <x:mergeCell ref="B18:I18"/>
    <x:mergeCell ref="B20:I20"/>
    <x:mergeCell ref="B22:I2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3" hidden="0" customWidth="1"/>
    <x:col min="2" max="2" width="30" hidden="0" customWidth="1"/>
    <x:col min="3" max="3" width="22" hidden="0" customWidth="1"/>
    <x:col min="4" max="4" width="18" hidden="0" customWidth="1"/>
    <x:col min="5" max="5" width="18" hidden="0" customWidth="1"/>
    <x:col min="6" max="6" width="72" hidden="0" customWidth="1"/>
    <x:col min="7" max="7" width="31" hidden="0" customWidth="1"/>
  </x:cols>
  <x:sheetData>
    <x:row r="1" ht="25" customHeight="1">
      <x:c r="A1" s="8" t="str">
        <x:v>Role</x:v>
      </x:c>
      <x:c r="B1" s="8" t="str">
        <x:v>Label</x:v>
      </x:c>
      <x:c r="C1" s="8" t="str">
        <x:v>Worksheet</x:v>
      </x:c>
      <x:c r="D1" s="8" t="str">
        <x:v>Cell</x:v>
      </x:c>
      <x:c r="E1" s="8" t="str">
        <x:v>Enabled (1/0)</x:v>
      </x:c>
      <x:c r="F1" s="8" t="str">
        <x:v>Formula snapshot</x:v>
      </x:c>
      <x:c r="G1" s="8" t="str">
        <x:v>RiskSim VS4 registry</x:v>
      </x:c>
    </x:row>
    <x:row r="2" ht="25" customHeight="1">
      <x:c r="A2" s="1" t="str">
        <x:v>Input</x:v>
      </x:c>
      <x:c r="B2" s="4" t="str">
        <x:v>Profit Model: Demand</x:v>
      </x:c>
      <x:c r="C2" s="1" t="str">
        <x:v>Profit Model</x:v>
      </x:c>
      <x:c r="D2" s="1" t="str">
        <x:v>$C$8</x:v>
      </x:c>
      <x:c r="E2" s="4" t="n">
        <x:v>1</x:v>
      </x:c>
      <x:c r="F2" s="1" t="str">
        <x:v>=IF('Start'!$C$5="LIVE",RiskSim_TruncatedNormal(F8,G8,0,2000),E8)</x:v>
      </x:c>
      <x:c r="G2" s="1" t="str"/>
    </x:row>
    <x:row r="3" ht="25" customHeight="1">
      <x:c r="A3" s="1" t="str">
        <x:v>Input</x:v>
      </x:c>
      <x:c r="B3" s="4" t="str">
        <x:v>Profit Model: Selling price</x:v>
      </x:c>
      <x:c r="C3" s="1" t="str">
        <x:v>Profit Model</x:v>
      </x:c>
      <x:c r="D3" s="1" t="str">
        <x:v>$C$9</x:v>
      </x:c>
      <x:c r="E3" s="4" t="n">
        <x:v>1</x:v>
      </x:c>
      <x:c r="F3" s="1" t="str">
        <x:v>=IF('Start'!$C$5="LIVE",RiskSim_Triangular(F9,G9,H9),E9)</x:v>
      </x:c>
      <x:c r="G3" s="1" t="str"/>
    </x:row>
    <x:row r="4" ht="25" customHeight="1">
      <x:c r="A4" s="1" t="str">
        <x:v>Input</x:v>
      </x:c>
      <x:c r="B4" s="4" t="str">
        <x:v>Profit Model: Variable unit cost</x:v>
      </x:c>
      <x:c r="C4" s="1" t="str">
        <x:v>Profit Model</x:v>
      </x:c>
      <x:c r="D4" s="1" t="str">
        <x:v>$C$10</x:v>
      </x:c>
      <x:c r="E4" s="4" t="n">
        <x:v>1</x:v>
      </x:c>
      <x:c r="F4" s="1" t="str">
        <x:v>=IF('Start'!$C$5="LIVE",RiskSim_Uniform(F10,G10),E10)</x:v>
      </x:c>
      <x:c r="G4" s="1" t="str"/>
    </x:row>
    <x:row r="5" ht="25" customHeight="1">
      <x:c r="A5" s="1" t="str">
        <x:v>Input</x:v>
      </x:c>
      <x:c r="B5" s="4" t="str">
        <x:v>Profit Model: Fixed monthly cost</x:v>
      </x:c>
      <x:c r="C5" s="1" t="str">
        <x:v>Profit Model</x:v>
      </x:c>
      <x:c r="D5" s="1" t="str">
        <x:v>$C$11</x:v>
      </x:c>
      <x:c r="E5" s="4" t="n">
        <x:v>1</x:v>
      </x:c>
      <x:c r="F5" s="1" t="str">
        <x:v>=E11</x:v>
      </x:c>
      <x:c r="G5" s="1" t="str"/>
    </x:row>
    <x:row r="6" ht="25" customHeight="1">
      <x:c r="A6" s="1" t="str">
        <x:v>Input</x:v>
      </x:c>
      <x:c r="B6" s="4" t="str">
        <x:v>Batch Model: Batch charge</x:v>
      </x:c>
      <x:c r="C6" s="1" t="str">
        <x:v>Batch Model</x:v>
      </x:c>
      <x:c r="D6" s="1" t="str">
        <x:v>$C$8</x:v>
      </x:c>
      <x:c r="E6" s="4" t="n">
        <x:v>1</x:v>
      </x:c>
      <x:c r="F6" s="1" t="str">
        <x:v>=E8</x:v>
      </x:c>
      <x:c r="G6" s="1" t="str"/>
    </x:row>
    <x:row r="7" ht="25" customHeight="1">
      <x:c r="A7" s="1" t="str">
        <x:v>Input</x:v>
      </x:c>
      <x:c r="B7" s="4" t="str">
        <x:v>Batch Model: Raw material cost</x:v>
      </x:c>
      <x:c r="C7" s="1" t="str">
        <x:v>Batch Model</x:v>
      </x:c>
      <x:c r="D7" s="1" t="str">
        <x:v>$C$9</x:v>
      </x:c>
      <x:c r="E7" s="4" t="n">
        <x:v>1</x:v>
      </x:c>
      <x:c r="F7" s="1" t="str">
        <x:v>=IF('Start'!$C$5="LIVE",RiskSim_TruncatedNormal(F9,G9,20,70),E9)</x:v>
      </x:c>
      <x:c r="G7" s="1" t="str"/>
    </x:row>
    <x:row r="8" ht="25" customHeight="1">
      <x:c r="A8" s="1" t="str">
        <x:v>Input</x:v>
      </x:c>
      <x:c r="B8" s="4" t="str">
        <x:v>Batch Model: Saleable yield</x:v>
      </x:c>
      <x:c r="C8" s="1" t="str">
        <x:v>Batch Model</x:v>
      </x:c>
      <x:c r="D8" s="1" t="str">
        <x:v>$C$10</x:v>
      </x:c>
      <x:c r="E8" s="4" t="n">
        <x:v>1</x:v>
      </x:c>
      <x:c r="F8" s="1" t="str">
        <x:v>=IF('Start'!$C$5="LIVE",RiskSim_Uniform(F10,G10),E10)</x:v>
      </x:c>
      <x:c r="G8" s="1" t="str"/>
    </x:row>
    <x:row r="9" ht="25" customHeight="1">
      <x:c r="A9" s="1" t="str">
        <x:v>Input</x:v>
      </x:c>
      <x:c r="B9" s="4" t="str">
        <x:v>Batch Model: Selling price</x:v>
      </x:c>
      <x:c r="C9" s="1" t="str">
        <x:v>Batch Model</x:v>
      </x:c>
      <x:c r="D9" s="1" t="str">
        <x:v>$C$11</x:v>
      </x:c>
      <x:c r="E9" s="4" t="n">
        <x:v>1</x:v>
      </x:c>
      <x:c r="F9" s="1" t="str">
        <x:v>=IF('Start'!$C$5="LIVE",RiskSim_Triangular(F11,G11,H11),E11)</x:v>
      </x:c>
      <x:c r="G9" s="1" t="str"/>
    </x:row>
    <x:row r="10" ht="25" customHeight="1">
      <x:c r="A10" s="1" t="str">
        <x:v>Input</x:v>
      </x:c>
      <x:c r="B10" s="4" t="str">
        <x:v>Batch Model: Batch overhead</x:v>
      </x:c>
      <x:c r="C10" s="1" t="str">
        <x:v>Batch Model</x:v>
      </x:c>
      <x:c r="D10" s="1" t="str">
        <x:v>$C$12</x:v>
      </x:c>
      <x:c r="E10" s="4" t="n">
        <x:v>1</x:v>
      </x:c>
      <x:c r="F10" s="1" t="str">
        <x:v>=E12</x:v>
      </x:c>
      <x:c r="G10" s="1" t="str"/>
    </x:row>
    <x:row r="11" ht="25" customHeight="1">
      <x:c r="A11" s="1" t="str">
        <x:v>Output</x:v>
      </x:c>
      <x:c r="B11" s="4" t="str">
        <x:v>Profit Model: Revenue</x:v>
      </x:c>
      <x:c r="C11" s="1" t="str">
        <x:v>Profit Model</x:v>
      </x:c>
      <x:c r="D11" s="1" t="str">
        <x:v>$C$18</x:v>
      </x:c>
      <x:c r="E11" s="4" t="n">
        <x:v>1</x:v>
      </x:c>
      <x:c r="F11" s="1" t="str">
        <x:v>=C8*C9</x:v>
      </x:c>
      <x:c r="G11" s="1" t="str"/>
    </x:row>
    <x:row r="12" ht="25" customHeight="1">
      <x:c r="A12" s="1" t="str">
        <x:v>Output</x:v>
      </x:c>
      <x:c r="B12" s="4" t="str">
        <x:v>Profit Model: Operating profit</x:v>
      </x:c>
      <x:c r="C12" s="1" t="str">
        <x:v>Profit Model</x:v>
      </x:c>
      <x:c r="D12" s="1" t="str">
        <x:v>$C$21</x:v>
      </x:c>
      <x:c r="E12" s="4" t="n">
        <x:v>1</x:v>
      </x:c>
      <x:c r="F12" s="1" t="str">
        <x:v>=C20-C11</x:v>
      </x:c>
      <x:c r="G12" s="1" t="str"/>
    </x:row>
    <x:row r="13" ht="25" customHeight="1">
      <x:c r="A13" s="1" t="str">
        <x:v>Output</x:v>
      </x:c>
      <x:c r="B13" s="4" t="str">
        <x:v>Profit Model: Operating margin</x:v>
      </x:c>
      <x:c r="C13" s="1" t="str">
        <x:v>Profit Model</x:v>
      </x:c>
      <x:c r="D13" s="1" t="str">
        <x:v>$C$22</x:v>
      </x:c>
      <x:c r="E13" s="4" t="n">
        <x:v>1</x:v>
      </x:c>
      <x:c r="F13" s="1" t="str">
        <x:v>=C21/C18</x:v>
      </x:c>
      <x:c r="G13" s="1" t="str"/>
    </x:row>
    <x:row r="14" ht="25" customHeight="1">
      <x:c r="A14" s="1" t="str">
        <x:v>Output</x:v>
      </x:c>
      <x:c r="B14" s="4" t="str">
        <x:v>Batch Model: Saleable product</x:v>
      </x:c>
      <x:c r="C14" s="1" t="str">
        <x:v>Batch Model</x:v>
      </x:c>
      <x:c r="D14" s="1" t="str">
        <x:v>$C$18</x:v>
      </x:c>
      <x:c r="E14" s="4" t="n">
        <x:v>1</x:v>
      </x:c>
      <x:c r="F14" s="1" t="str">
        <x:v>=C8*C10</x:v>
      </x:c>
      <x:c r="G14" s="1" t="str"/>
    </x:row>
    <x:row r="15" ht="25" customHeight="1">
      <x:c r="A15" s="1" t="str">
        <x:v>Output</x:v>
      </x:c>
      <x:c r="B15" s="4" t="str">
        <x:v>Batch Model: Cost per saleable kg</x:v>
      </x:c>
      <x:c r="C15" s="1" t="str">
        <x:v>Batch Model</x:v>
      </x:c>
      <x:c r="D15" s="1" t="str">
        <x:v>$C$20</x:v>
      </x:c>
      <x:c r="E15" s="4" t="n">
        <x:v>1</x:v>
      </x:c>
      <x:c r="F15" s="1" t="str">
        <x:v>=C19/C18</x:v>
      </x:c>
      <x:c r="G15" s="1" t="str"/>
    </x:row>
    <x:row r="16" ht="25" customHeight="1">
      <x:c r="A16" s="1" t="str">
        <x:v>Output</x:v>
      </x:c>
      <x:c r="B16" s="4" t="str">
        <x:v>Batch Model: Batch gross profit</x:v>
      </x:c>
      <x:c r="C16" s="1" t="str">
        <x:v>Batch Model</x:v>
      </x:c>
      <x:c r="D16" s="1" t="str">
        <x:v>$C$22</x:v>
      </x:c>
      <x:c r="E16" s="4" t="n">
        <x:v>1</x:v>
      </x:c>
      <x:c r="F16" s="1" t="str">
        <x:v>=C21-C19</x:v>
      </x:c>
      <x:c r="G16" s="1" t="str"/>
    </x:row>
    <x:row r="17" ht="25" customHeight="1">
      <x:c r="A17" s="1" t="str">
        <x:v>Input</x:v>
      </x:c>
      <x:c r="B17" s="4" t="str">
        <x:v>Lab: Normal</x:v>
      </x:c>
      <x:c r="C17" s="1" t="str">
        <x:v>Function Lab</x:v>
      </x:c>
      <x:c r="D17" s="1" t="str">
        <x:v>$C$8</x:v>
      </x:c>
      <x:c r="E17" s="4" t="n">
        <x:v>0</x:v>
      </x:c>
      <x:c r="F17" s="1" t="str">
        <x:v>=IF('Start'!$C$5="LIVE",RiskSim_Normal(100,15),100)</x:v>
      </x:c>
      <x:c r="G17" s="1" t="str"/>
    </x:row>
    <x:row r="18" ht="25" customHeight="1">
      <x:c r="A18" s="1" t="str">
        <x:v>Input</x:v>
      </x:c>
      <x:c r="B18" s="4" t="str">
        <x:v>Lab: Uniform</x:v>
      </x:c>
      <x:c r="C18" s="1" t="str">
        <x:v>Function Lab</x:v>
      </x:c>
      <x:c r="D18" s="1" t="str">
        <x:v>$C$9</x:v>
      </x:c>
      <x:c r="E18" s="4" t="n">
        <x:v>0</x:v>
      </x:c>
      <x:c r="F18" s="1" t="str">
        <x:v>=IF('Start'!$C$5="LIVE",RiskSim_Uniform(10,20),15)</x:v>
      </x:c>
      <x:c r="G18" s="1" t="str"/>
    </x:row>
    <x:row r="19" ht="25" customHeight="1">
      <x:c r="A19" s="1" t="str">
        <x:v>Input</x:v>
      </x:c>
      <x:c r="B19" s="4" t="str">
        <x:v>Lab: Triangular</x:v>
      </x:c>
      <x:c r="C19" s="1" t="str">
        <x:v>Function Lab</x:v>
      </x:c>
      <x:c r="D19" s="1" t="str">
        <x:v>$C$10</x:v>
      </x:c>
      <x:c r="E19" s="4" t="n">
        <x:v>0</x:v>
      </x:c>
      <x:c r="F19" s="1" t="str">
        <x:v>=IF('Start'!$C$5="LIVE",RiskSim_Triangular(5,8,12),8.333333333333334)</x:v>
      </x:c>
      <x:c r="G19" s="1" t="str"/>
    </x:row>
    <x:row r="20" ht="25" customHeight="1">
      <x:c r="A20" s="1" t="str">
        <x:v>Input</x:v>
      </x:c>
      <x:c r="B20" s="4" t="str">
        <x:v>Lab: PERT</x:v>
      </x:c>
      <x:c r="C20" s="1" t="str">
        <x:v>Function Lab</x:v>
      </x:c>
      <x:c r="D20" s="1" t="str">
        <x:v>$C$11</x:v>
      </x:c>
      <x:c r="E20" s="4" t="n">
        <x:v>0</x:v>
      </x:c>
      <x:c r="F20" s="1" t="str">
        <x:v>=IF('Start'!$C$5="LIVE",RiskSim_Pert(5,8,12,4),8.166666666666666)</x:v>
      </x:c>
      <x:c r="G20" s="1" t="str"/>
    </x:row>
    <x:row r="21" ht="25" customHeight="1">
      <x:c r="A21" s="1" t="str">
        <x:v>Input</x:v>
      </x:c>
      <x:c r="B21" s="4" t="str">
        <x:v>Lab: Gamma</x:v>
      </x:c>
      <x:c r="C21" s="1" t="str">
        <x:v>Function Lab</x:v>
      </x:c>
      <x:c r="D21" s="1" t="str">
        <x:v>$C$12</x:v>
      </x:c>
      <x:c r="E21" s="4" t="n">
        <x:v>0</x:v>
      </x:c>
      <x:c r="F21" s="1" t="str">
        <x:v>=IF('Start'!$C$5="LIVE",RiskSim_Gamma(2,3),6)</x:v>
      </x:c>
      <x:c r="G21" s="1" t="str"/>
    </x:row>
    <x:row r="22" ht="25" customHeight="1">
      <x:c r="A22" s="1" t="str">
        <x:v>Input</x:v>
      </x:c>
      <x:c r="B22" s="4" t="str">
        <x:v>Lab: Beta</x:v>
      </x:c>
      <x:c r="C22" s="1" t="str">
        <x:v>Function Lab</x:v>
      </x:c>
      <x:c r="D22" s="1" t="str">
        <x:v>$C$13</x:v>
      </x:c>
      <x:c r="E22" s="4" t="n">
        <x:v>0</x:v>
      </x:c>
      <x:c r="F22" s="1" t="str">
        <x:v>=IF('Start'!$C$5="LIVE",RiskSim_Beta(2,5),0.2857142857142857)</x:v>
      </x:c>
      <x:c r="G22" s="1" t="str"/>
    </x:row>
    <x:row r="23" ht="25" customHeight="1">
      <x:c r="A23" s="1" t="str">
        <x:v>Input</x:v>
      </x:c>
      <x:c r="B23" s="4" t="str">
        <x:v>Lab: Weibull</x:v>
      </x:c>
      <x:c r="C23" s="1" t="str">
        <x:v>Function Lab</x:v>
      </x:c>
      <x:c r="D23" s="1" t="str">
        <x:v>$C$14</x:v>
      </x:c>
      <x:c r="E23" s="4" t="n">
        <x:v>0</x:v>
      </x:c>
      <x:c r="F23" s="1" t="str">
        <x:v>=IF('Start'!$C$5="LIVE",RiskSim_Weibull(2,10),8.8622692545)</x:v>
      </x:c>
      <x:c r="G23" s="1" t="str"/>
    </x:row>
    <x:row r="24" ht="25" customHeight="1">
      <x:c r="A24" s="1" t="str">
        <x:v>Input</x:v>
      </x:c>
      <x:c r="B24" s="4" t="str">
        <x:v>Lab: Binomial</x:v>
      </x:c>
      <x:c r="C24" s="1" t="str">
        <x:v>Function Lab</x:v>
      </x:c>
      <x:c r="D24" s="1" t="str">
        <x:v>$C$15</x:v>
      </x:c>
      <x:c r="E24" s="4" t="n">
        <x:v>0</x:v>
      </x:c>
      <x:c r="F24" s="1" t="str">
        <x:v>=IF('Start'!$C$5="LIVE",RiskSim_Binomial(20,0.3),6)</x:v>
      </x:c>
      <x:c r="G24" s="1" t="str"/>
    </x:row>
    <x:row r="25" ht="25" customHeight="1">
      <x:c r="A25" s="1"/>
      <x:c r="B25" s="1"/>
      <x:c r="C25" s="1"/>
      <x:c r="D25" s="1"/>
      <x:c r="E25" s="1"/>
      <x:c r="F25" s="1"/>
      <x:c r="G25" s="1"/>
    </x:row>
    <x:row r="26" ht="25" customHeight="1">
      <x:c r="A26" s="1"/>
      <x:c r="B26" s="1"/>
      <x:c r="C26" s="1"/>
      <x:c r="D26" s="1"/>
      <x:c r="E26" s="1"/>
      <x:c r="F26" s="1"/>
      <x:c r="G26" s="1"/>
    </x:row>
    <x:row r="27" ht="25" customHeight="1">
      <x:c r="A27" s="1"/>
      <x:c r="B27" s="1"/>
      <x:c r="C27" s="1"/>
      <x:c r="D27" s="1"/>
      <x:c r="E27" s="1"/>
      <x:c r="F27" s="1"/>
      <x:c r="G27" s="1"/>
    </x:row>
    <x:row r="28" ht="25" customHeight="1">
      <x:c r="A28" s="1"/>
      <x:c r="B28" s="1"/>
      <x:c r="C28" s="1"/>
      <x:c r="D28" s="1"/>
      <x:c r="E28" s="1"/>
      <x:c r="F28" s="1"/>
      <x:c r="G28" s="1"/>
    </x:row>
    <x:row r="29" ht="25" customHeight="1">
      <x:c r="A29" s="1"/>
      <x:c r="B29" s="1"/>
      <x:c r="C29" s="1"/>
      <x:c r="D29" s="1"/>
      <x:c r="E29" s="1"/>
      <x:c r="F29" s="1"/>
      <x:c r="G29" s="1"/>
    </x:row>
    <x:row r="30" ht="25" customHeight="1">
      <x:c r="A30" s="1"/>
      <x:c r="B30" s="1"/>
      <x:c r="C30" s="1"/>
      <x:c r="D30" s="1"/>
      <x:c r="E30" s="1"/>
      <x:c r="F30" s="1"/>
      <x:c r="G30" s="1"/>
    </x:row>
  </x:sheetData>
  <x:dataValidations count="1">
    <x:dataValidation type="list" sqref="E2:E24">
      <x:formula1>"0,1"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2" hidden="0" customWidth="1"/>
    <x:col min="2" max="2" width="34" hidden="0" customWidth="1"/>
    <x:col min="3" max="3" width="20" hidden="0" customWidth="1"/>
    <x:col min="4" max="4" width="14" hidden="0" customWidth="1"/>
    <x:col min="5" max="5" width="15" hidden="0" customWidth="1"/>
    <x:col min="6" max="6" width="15" hidden="0" customWidth="1"/>
    <x:col min="7" max="7" width="15" hidden="0" customWidth="1"/>
    <x:col min="8" max="8" width="21" hidden="0" customWidth="1"/>
    <x:col min="9" max="9" width="75" hidden="0" customWidth="1"/>
    <x:col min="10" max="10" width="25" hidden="0" customWidth="1"/>
  </x:cols>
  <x:sheetData>
    <x:row r="1" ht="38" customHeight="1">
      <x:c r="A1" s="9" t="str">
        <x:v>Role</x:v>
      </x:c>
      <x:c r="B1" s="9" t="str">
        <x:v>Label</x:v>
      </x:c>
      <x:c r="C1" s="9" t="str">
        <x:v>Worksheet</x:v>
      </x:c>
      <x:c r="D1" s="9" t="str">
        <x:v>Cell</x:v>
      </x:c>
      <x:c r="E1" s="9" t="str">
        <x:v>Base</x:v>
      </x:c>
      <x:c r="F1" s="9" t="str">
        <x:v>Low</x:v>
      </x:c>
      <x:c r="G1" s="9" t="str">
        <x:v>High</x:v>
      </x:c>
      <x:c r="H1" s="9" t="str">
        <x:v>Vary / Include (1/0)</x:v>
      </x:c>
      <x:c r="I1" s="9" t="str">
        <x:v>Original formula snapshot</x:v>
      </x:c>
      <x:c r="J1" s="9" t="str">
        <x:v>ICC sensitivity VS8</x:v>
      </x:c>
    </x:row>
    <x:row r="2" ht="26" customHeight="1">
      <x:c r="A2" s="1" t="str">
        <x:v>Input</x:v>
      </x:c>
      <x:c r="B2" s="1" t="str">
        <x:v>Profit Model: Demand</x:v>
      </x:c>
      <x:c r="C2" s="1" t="str">
        <x:v>Profit Model</x:v>
      </x:c>
      <x:c r="D2" s="1" t="str">
        <x:v>$C$8</x:v>
      </x:c>
      <x:c r="E2" s="29" t="n">
        <x:v>1000</x:v>
      </x:c>
      <x:c r="F2" s="29" t="n">
        <x:v>900</x:v>
      </x:c>
      <x:c r="G2" s="29" t="n">
        <x:v>1100</x:v>
      </x:c>
      <x:c r="H2" s="4" t="n">
        <x:v>1</x:v>
      </x:c>
      <x:c r="I2" s="1" t="str">
        <x:v>=IF('Start'!$C$5="LIVE",RiskSim_TruncatedNormal(F8,G8,0,2000),E8)</x:v>
      </x:c>
      <x:c r="J2" s="1" t="str"/>
    </x:row>
    <x:row r="3" ht="26" customHeight="1">
      <x:c r="A3" s="1" t="str">
        <x:v>Input</x:v>
      </x:c>
      <x:c r="B3" s="1" t="str">
        <x:v>Profit Model: Selling price</x:v>
      </x:c>
      <x:c r="C3" s="1" t="str">
        <x:v>Profit Model</x:v>
      </x:c>
      <x:c r="D3" s="1" t="str">
        <x:v>$C$9</x:v>
      </x:c>
      <x:c r="E3" s="29" t="n">
        <x:v>50</x:v>
      </x:c>
      <x:c r="F3" s="29" t="n">
        <x:v>45</x:v>
      </x:c>
      <x:c r="G3" s="29" t="n">
        <x:v>55</x:v>
      </x:c>
      <x:c r="H3" s="4" t="n">
        <x:v>1</x:v>
      </x:c>
      <x:c r="I3" s="1" t="str">
        <x:v>=IF('Start'!$C$5="LIVE",RiskSim_Triangular(F9,G9,H9),E9)</x:v>
      </x:c>
      <x:c r="J3" s="1" t="str"/>
    </x:row>
    <x:row r="4" ht="26" customHeight="1">
      <x:c r="A4" s="1" t="str">
        <x:v>Input</x:v>
      </x:c>
      <x:c r="B4" s="1" t="str">
        <x:v>Profit Model: Variable unit cost</x:v>
      </x:c>
      <x:c r="C4" s="1" t="str">
        <x:v>Profit Model</x:v>
      </x:c>
      <x:c r="D4" s="1" t="str">
        <x:v>$C$10</x:v>
      </x:c>
      <x:c r="E4" s="29" t="n">
        <x:v>30</x:v>
      </x:c>
      <x:c r="F4" s="29" t="n">
        <x:v>27</x:v>
      </x:c>
      <x:c r="G4" s="29" t="n">
        <x:v>33</x:v>
      </x:c>
      <x:c r="H4" s="4" t="n">
        <x:v>1</x:v>
      </x:c>
      <x:c r="I4" s="1" t="str">
        <x:v>=IF('Start'!$C$5="LIVE",RiskSim_Uniform(F10,G10),E10)</x:v>
      </x:c>
      <x:c r="J4" s="1" t="str"/>
    </x:row>
    <x:row r="5" ht="26" customHeight="1">
      <x:c r="A5" s="1" t="str">
        <x:v>Input</x:v>
      </x:c>
      <x:c r="B5" s="1" t="str">
        <x:v>Profit Model: Fixed monthly cost</x:v>
      </x:c>
      <x:c r="C5" s="1" t="str">
        <x:v>Profit Model</x:v>
      </x:c>
      <x:c r="D5" s="1" t="str">
        <x:v>$C$11</x:v>
      </x:c>
      <x:c r="E5" s="29" t="n">
        <x:v>10000</x:v>
      </x:c>
      <x:c r="F5" s="29" t="n">
        <x:v>9000</x:v>
      </x:c>
      <x:c r="G5" s="29" t="n">
        <x:v>11000</x:v>
      </x:c>
      <x:c r="H5" s="4" t="n">
        <x:v>1</x:v>
      </x:c>
      <x:c r="I5" s="1" t="str">
        <x:v>=E11</x:v>
      </x:c>
      <x:c r="J5" s="1" t="str"/>
    </x:row>
    <x:row r="6" ht="26" customHeight="1">
      <x:c r="A6" s="1" t="str">
        <x:v>Input</x:v>
      </x:c>
      <x:c r="B6" s="1" t="str">
        <x:v>Batch Model: Batch charge</x:v>
      </x:c>
      <x:c r="C6" s="1" t="str">
        <x:v>Batch Model</x:v>
      </x:c>
      <x:c r="D6" s="1" t="str">
        <x:v>$C$8</x:v>
      </x:c>
      <x:c r="E6" s="29" t="n">
        <x:v>1000</x:v>
      </x:c>
      <x:c r="F6" s="29" t="n">
        <x:v>900</x:v>
      </x:c>
      <x:c r="G6" s="29" t="n">
        <x:v>1100</x:v>
      </x:c>
      <x:c r="H6" s="4" t="n">
        <x:v>0</x:v>
      </x:c>
      <x:c r="I6" s="1" t="str">
        <x:v>=E8</x:v>
      </x:c>
      <x:c r="J6" s="1" t="str"/>
    </x:row>
    <x:row r="7" ht="26" customHeight="1">
      <x:c r="A7" s="1" t="str">
        <x:v>Input</x:v>
      </x:c>
      <x:c r="B7" s="1" t="str">
        <x:v>Batch Model: Raw material cost</x:v>
      </x:c>
      <x:c r="C7" s="1" t="str">
        <x:v>Batch Model</x:v>
      </x:c>
      <x:c r="D7" s="1" t="str">
        <x:v>$C$9</x:v>
      </x:c>
      <x:c r="E7" s="29" t="n">
        <x:v>42</x:v>
      </x:c>
      <x:c r="F7" s="29" t="n">
        <x:v>37.8</x:v>
      </x:c>
      <x:c r="G7" s="29" t="n">
        <x:v>46.2</x:v>
      </x:c>
      <x:c r="H7" s="4" t="n">
        <x:v>0</x:v>
      </x:c>
      <x:c r="I7" s="1" t="str">
        <x:v>=IF('Start'!$C$5="LIVE",RiskSim_TruncatedNormal(F9,G9,20,70),E9)</x:v>
      </x:c>
      <x:c r="J7" s="1" t="str"/>
    </x:row>
    <x:row r="8" ht="26" customHeight="1">
      <x:c r="A8" s="1" t="str">
        <x:v>Input</x:v>
      </x:c>
      <x:c r="B8" s="1" t="str">
        <x:v>Batch Model: Saleable yield</x:v>
      </x:c>
      <x:c r="C8" s="1" t="str">
        <x:v>Batch Model</x:v>
      </x:c>
      <x:c r="D8" s="1" t="str">
        <x:v>$C$10</x:v>
      </x:c>
      <x:c r="E8" s="29" t="n">
        <x:v>0.94</x:v>
      </x:c>
      <x:c r="F8" s="29" t="n">
        <x:v>0.9</x:v>
      </x:c>
      <x:c r="G8" s="29" t="n">
        <x:v>0.98</x:v>
      </x:c>
      <x:c r="H8" s="4" t="n">
        <x:v>0</x:v>
      </x:c>
      <x:c r="I8" s="1" t="str">
        <x:v>=IF('Start'!$C$5="LIVE",RiskSim_Uniform(F10,G10),E10)</x:v>
      </x:c>
      <x:c r="J8" s="1" t="str"/>
    </x:row>
    <x:row r="9" ht="26" customHeight="1">
      <x:c r="A9" s="1" t="str">
        <x:v>Input</x:v>
      </x:c>
      <x:c r="B9" s="1" t="str">
        <x:v>Batch Model: Selling price</x:v>
      </x:c>
      <x:c r="C9" s="1" t="str">
        <x:v>Batch Model</x:v>
      </x:c>
      <x:c r="D9" s="1" t="str">
        <x:v>$C$11</x:v>
      </x:c>
      <x:c r="E9" s="29" t="n">
        <x:v>70</x:v>
      </x:c>
      <x:c r="F9" s="29" t="n">
        <x:v>63</x:v>
      </x:c>
      <x:c r="G9" s="29" t="n">
        <x:v>77</x:v>
      </x:c>
      <x:c r="H9" s="4" t="n">
        <x:v>0</x:v>
      </x:c>
      <x:c r="I9" s="1" t="str">
        <x:v>=IF('Start'!$C$5="LIVE",RiskSim_Triangular(F11,G11,H11),E11)</x:v>
      </x:c>
      <x:c r="J9" s="1" t="str"/>
    </x:row>
    <x:row r="10" ht="26" customHeight="1">
      <x:c r="A10" s="1" t="str">
        <x:v>Input</x:v>
      </x:c>
      <x:c r="B10" s="1" t="str">
        <x:v>Batch Model: Batch overhead</x:v>
      </x:c>
      <x:c r="C10" s="1" t="str">
        <x:v>Batch Model</x:v>
      </x:c>
      <x:c r="D10" s="1" t="str">
        <x:v>$C$12</x:v>
      </x:c>
      <x:c r="E10" s="29" t="n">
        <x:v>4500</x:v>
      </x:c>
      <x:c r="F10" s="29" t="n">
        <x:v>4050</x:v>
      </x:c>
      <x:c r="G10" s="29" t="n">
        <x:v>4950</x:v>
      </x:c>
      <x:c r="H10" s="4" t="n">
        <x:v>0</x:v>
      </x:c>
      <x:c r="I10" s="1" t="str">
        <x:v>=E12</x:v>
      </x:c>
      <x:c r="J10" s="1" t="str"/>
    </x:row>
    <x:row r="11" ht="26" customHeight="1">
      <x:c r="A11" s="1" t="str">
        <x:v>Output</x:v>
      </x:c>
      <x:c r="B11" s="1" t="str">
        <x:v>Profit Model: Revenue</x:v>
      </x:c>
      <x:c r="C11" s="1" t="str">
        <x:v>Profit Model</x:v>
      </x:c>
      <x:c r="D11" s="1" t="str">
        <x:v>$C$18</x:v>
      </x:c>
      <x:c r="E11" s="29"/>
      <x:c r="F11" s="29"/>
      <x:c r="G11" s="29"/>
      <x:c r="H11" s="4" t="n">
        <x:v>0</x:v>
      </x:c>
      <x:c r="I11" s="1" t="str">
        <x:v>=C8*C9</x:v>
      </x:c>
      <x:c r="J11" s="1" t="str"/>
    </x:row>
    <x:row r="12" ht="26" customHeight="1">
      <x:c r="A12" s="1" t="str">
        <x:v>Output</x:v>
      </x:c>
      <x:c r="B12" s="1" t="str">
        <x:v>Profit Model: Operating profit</x:v>
      </x:c>
      <x:c r="C12" s="1" t="str">
        <x:v>Profit Model</x:v>
      </x:c>
      <x:c r="D12" s="1" t="str">
        <x:v>$C$21</x:v>
      </x:c>
      <x:c r="E12" s="29"/>
      <x:c r="F12" s="29"/>
      <x:c r="G12" s="29"/>
      <x:c r="H12" s="4" t="n">
        <x:v>1</x:v>
      </x:c>
      <x:c r="I12" s="1" t="str">
        <x:v>=C20-C11</x:v>
      </x:c>
      <x:c r="J12" s="1" t="str"/>
    </x:row>
    <x:row r="13" ht="26" customHeight="1">
      <x:c r="A13" s="1" t="str">
        <x:v>Output</x:v>
      </x:c>
      <x:c r="B13" s="1" t="str">
        <x:v>Profit Model: Operating margin</x:v>
      </x:c>
      <x:c r="C13" s="1" t="str">
        <x:v>Profit Model</x:v>
      </x:c>
      <x:c r="D13" s="1" t="str">
        <x:v>$C$22</x:v>
      </x:c>
      <x:c r="E13" s="29"/>
      <x:c r="F13" s="29"/>
      <x:c r="G13" s="29"/>
      <x:c r="H13" s="4" t="n">
        <x:v>0</x:v>
      </x:c>
      <x:c r="I13" s="1" t="str">
        <x:v>=C21/C18</x:v>
      </x:c>
      <x:c r="J13" s="1" t="str"/>
    </x:row>
    <x:row r="14" ht="26" customHeight="1">
      <x:c r="A14" s="1" t="str">
        <x:v>Output</x:v>
      </x:c>
      <x:c r="B14" s="1" t="str">
        <x:v>Batch Model: Saleable product</x:v>
      </x:c>
      <x:c r="C14" s="1" t="str">
        <x:v>Batch Model</x:v>
      </x:c>
      <x:c r="D14" s="1" t="str">
        <x:v>$C$18</x:v>
      </x:c>
      <x:c r="E14" s="29"/>
      <x:c r="F14" s="29"/>
      <x:c r="G14" s="29"/>
      <x:c r="H14" s="4" t="n">
        <x:v>0</x:v>
      </x:c>
      <x:c r="I14" s="1" t="str">
        <x:v>=C8*C10</x:v>
      </x:c>
      <x:c r="J14" s="1" t="str"/>
    </x:row>
    <x:row r="15" ht="26" customHeight="1">
      <x:c r="A15" s="1" t="str">
        <x:v>Output</x:v>
      </x:c>
      <x:c r="B15" s="1" t="str">
        <x:v>Batch Model: Cost per saleable kg</x:v>
      </x:c>
      <x:c r="C15" s="1" t="str">
        <x:v>Batch Model</x:v>
      </x:c>
      <x:c r="D15" s="1" t="str">
        <x:v>$C$20</x:v>
      </x:c>
      <x:c r="E15" s="29"/>
      <x:c r="F15" s="29"/>
      <x:c r="G15" s="29"/>
      <x:c r="H15" s="4" t="n">
        <x:v>0</x:v>
      </x:c>
      <x:c r="I15" s="1" t="str">
        <x:v>=C19/C18</x:v>
      </x:c>
      <x:c r="J15" s="1" t="str"/>
    </x:row>
    <x:row r="16" ht="26" customHeight="1">
      <x:c r="A16" s="1" t="str">
        <x:v>Output</x:v>
      </x:c>
      <x:c r="B16" s="1" t="str">
        <x:v>Batch Model: Batch gross profit</x:v>
      </x:c>
      <x:c r="C16" s="1" t="str">
        <x:v>Batch Model</x:v>
      </x:c>
      <x:c r="D16" s="1" t="str">
        <x:v>$C$22</x:v>
      </x:c>
      <x:c r="E16" s="29"/>
      <x:c r="F16" s="29"/>
      <x:c r="G16" s="29"/>
      <x:c r="H16" s="4" t="n">
        <x:v>0</x:v>
      </x:c>
      <x:c r="I16" s="1" t="str">
        <x:v>=C21-C19</x:v>
      </x:c>
      <x:c r="J16" s="1" t="str"/>
    </x:row>
    <x:row r="17" ht="26" customHeight="1">
      <x:c r="A17" s="1" t="str">
        <x:v>Input</x:v>
      </x:c>
      <x:c r="B17" s="1" t="str">
        <x:v>Lab: Normal</x:v>
      </x:c>
      <x:c r="C17" s="1" t="str">
        <x:v>Function Lab</x:v>
      </x:c>
      <x:c r="D17" s="1" t="str">
        <x:v>$C$8</x:v>
      </x:c>
      <x:c r="E17" s="29" t="n">
        <x:v>100</x:v>
      </x:c>
      <x:c r="F17" s="29" t="n">
        <x:v>90</x:v>
      </x:c>
      <x:c r="G17" s="29" t="n">
        <x:v>110</x:v>
      </x:c>
      <x:c r="H17" s="4" t="n">
        <x:v>0</x:v>
      </x:c>
      <x:c r="I17" s="1" t="str">
        <x:v>=IF('Start'!$C$5="LIVE",RiskSim_Normal(100,15),100)</x:v>
      </x:c>
      <x:c r="J17" s="1" t="str"/>
    </x:row>
    <x:row r="18" ht="26" customHeight="1">
      <x:c r="A18" s="1" t="str">
        <x:v>Input</x:v>
      </x:c>
      <x:c r="B18" s="1" t="str">
        <x:v>Lab: Uniform</x:v>
      </x:c>
      <x:c r="C18" s="1" t="str">
        <x:v>Function Lab</x:v>
      </x:c>
      <x:c r="D18" s="1" t="str">
        <x:v>$C$9</x:v>
      </x:c>
      <x:c r="E18" s="29" t="n">
        <x:v>15</x:v>
      </x:c>
      <x:c r="F18" s="29" t="n">
        <x:v>13.5</x:v>
      </x:c>
      <x:c r="G18" s="29" t="n">
        <x:v>16.5</x:v>
      </x:c>
      <x:c r="H18" s="4" t="n">
        <x:v>0</x:v>
      </x:c>
      <x:c r="I18" s="1" t="str">
        <x:v>=IF('Start'!$C$5="LIVE",RiskSim_Uniform(10,20),15)</x:v>
      </x:c>
      <x:c r="J18" s="1" t="str"/>
    </x:row>
    <x:row r="19" ht="26" customHeight="1">
      <x:c r="A19" s="1" t="str">
        <x:v>Input</x:v>
      </x:c>
      <x:c r="B19" s="1" t="str">
        <x:v>Lab: Triangular</x:v>
      </x:c>
      <x:c r="C19" s="1" t="str">
        <x:v>Function Lab</x:v>
      </x:c>
      <x:c r="D19" s="1" t="str">
        <x:v>$C$10</x:v>
      </x:c>
      <x:c r="E19" s="29" t="n">
        <x:v>8.333333333333334</x:v>
      </x:c>
      <x:c r="F19" s="29" t="n">
        <x:v>7.5</x:v>
      </x:c>
      <x:c r="G19" s="29" t="n">
        <x:v>9.166666666666668</x:v>
      </x:c>
      <x:c r="H19" s="4" t="n">
        <x:v>0</x:v>
      </x:c>
      <x:c r="I19" s="1" t="str">
        <x:v>=IF('Start'!$C$5="LIVE",RiskSim_Triangular(5,8,12),8.333333333333334)</x:v>
      </x:c>
      <x:c r="J19" s="1" t="str"/>
    </x:row>
    <x:row r="20" ht="26" customHeight="1">
      <x:c r="A20" s="1" t="str">
        <x:v>Input</x:v>
      </x:c>
      <x:c r="B20" s="1" t="str">
        <x:v>Lab: PERT</x:v>
      </x:c>
      <x:c r="C20" s="1" t="str">
        <x:v>Function Lab</x:v>
      </x:c>
      <x:c r="D20" s="1" t="str">
        <x:v>$C$11</x:v>
      </x:c>
      <x:c r="E20" s="29" t="n">
        <x:v>8.166666666666666</x:v>
      </x:c>
      <x:c r="F20" s="29" t="n">
        <x:v>7.35</x:v>
      </x:c>
      <x:c r="G20" s="29" t="n">
        <x:v>8.983333333333333</x:v>
      </x:c>
      <x:c r="H20" s="4" t="n">
        <x:v>0</x:v>
      </x:c>
      <x:c r="I20" s="1" t="str">
        <x:v>=IF('Start'!$C$5="LIVE",RiskSim_Pert(5,8,12,4),8.166666666666666)</x:v>
      </x:c>
      <x:c r="J20" s="1" t="str"/>
    </x:row>
    <x:row r="21" ht="26" customHeight="1">
      <x:c r="A21" s="1" t="str">
        <x:v>Input</x:v>
      </x:c>
      <x:c r="B21" s="1" t="str">
        <x:v>Lab: Gamma</x:v>
      </x:c>
      <x:c r="C21" s="1" t="str">
        <x:v>Function Lab</x:v>
      </x:c>
      <x:c r="D21" s="1" t="str">
        <x:v>$C$12</x:v>
      </x:c>
      <x:c r="E21" s="29" t="n">
        <x:v>6</x:v>
      </x:c>
      <x:c r="F21" s="29" t="n">
        <x:v>5.4</x:v>
      </x:c>
      <x:c r="G21" s="29" t="n">
        <x:v>6.6</x:v>
      </x:c>
      <x:c r="H21" s="4" t="n">
        <x:v>0</x:v>
      </x:c>
      <x:c r="I21" s="1" t="str">
        <x:v>=IF('Start'!$C$5="LIVE",RiskSim_Gamma(2,3),6)</x:v>
      </x:c>
      <x:c r="J21" s="1" t="str"/>
    </x:row>
    <x:row r="22" ht="26" customHeight="1">
      <x:c r="A22" s="1" t="str">
        <x:v>Input</x:v>
      </x:c>
      <x:c r="B22" s="1" t="str">
        <x:v>Lab: Beta</x:v>
      </x:c>
      <x:c r="C22" s="1" t="str">
        <x:v>Function Lab</x:v>
      </x:c>
      <x:c r="D22" s="1" t="str">
        <x:v>$C$13</x:v>
      </x:c>
      <x:c r="E22" s="29" t="n">
        <x:v>0.2857142857142857</x:v>
      </x:c>
      <x:c r="F22" s="29" t="n">
        <x:v>0.2571428571428571</x:v>
      </x:c>
      <x:c r="G22" s="29" t="n">
        <x:v>0.3142857142857143</x:v>
      </x:c>
      <x:c r="H22" s="4" t="n">
        <x:v>0</x:v>
      </x:c>
      <x:c r="I22" s="1" t="str">
        <x:v>=IF('Start'!$C$5="LIVE",RiskSim_Beta(2,5),0.2857142857142857)</x:v>
      </x:c>
      <x:c r="J22" s="1" t="str"/>
    </x:row>
    <x:row r="23" ht="26" customHeight="1">
      <x:c r="A23" s="1" t="str">
        <x:v>Input</x:v>
      </x:c>
      <x:c r="B23" s="1" t="str">
        <x:v>Lab: Weibull</x:v>
      </x:c>
      <x:c r="C23" s="1" t="str">
        <x:v>Function Lab</x:v>
      </x:c>
      <x:c r="D23" s="1" t="str">
        <x:v>$C$14</x:v>
      </x:c>
      <x:c r="E23" s="29" t="n">
        <x:v>8.8622692545</x:v>
      </x:c>
      <x:c r="F23" s="29" t="n">
        <x:v>7.976042329049999</x:v>
      </x:c>
      <x:c r="G23" s="29" t="n">
        <x:v>9.74849617995</x:v>
      </x:c>
      <x:c r="H23" s="4" t="n">
        <x:v>0</x:v>
      </x:c>
      <x:c r="I23" s="1" t="str">
        <x:v>=IF('Start'!$C$5="LIVE",RiskSim_Weibull(2,10),8.8622692545)</x:v>
      </x:c>
      <x:c r="J23" s="1" t="str"/>
    </x:row>
    <x:row r="24" ht="26" customHeight="1">
      <x:c r="A24" s="1" t="str">
        <x:v>Input</x:v>
      </x:c>
      <x:c r="B24" s="1" t="str">
        <x:v>Lab: Binomial</x:v>
      </x:c>
      <x:c r="C24" s="1" t="str">
        <x:v>Function Lab</x:v>
      </x:c>
      <x:c r="D24" s="1" t="str">
        <x:v>$C$15</x:v>
      </x:c>
      <x:c r="E24" s="29" t="n">
        <x:v>6</x:v>
      </x:c>
      <x:c r="F24" s="29" t="n">
        <x:v>5.4</x:v>
      </x:c>
      <x:c r="G24" s="29" t="n">
        <x:v>6.6</x:v>
      </x:c>
      <x:c r="H24" s="4" t="n">
        <x:v>0</x:v>
      </x:c>
      <x:c r="I24" s="1" t="str">
        <x:v>=IF('Start'!$C$5="LIVE",RiskSim_Binomial(20,0.3),6)</x:v>
      </x:c>
      <x:c r="J24" s="1" t="str"/>
    </x:row>
    <x:row r="25" ht="26" customHeight="1">
      <x:c r="A25" s="1"/>
      <x:c r="B25" s="1"/>
      <x:c r="C25" s="1"/>
      <x:c r="D25" s="1"/>
      <x:c r="E25" s="1"/>
      <x:c r="F25" s="1"/>
      <x:c r="G25" s="1"/>
      <x:c r="H25" s="1"/>
      <x:c r="I25" s="1"/>
      <x:c r="J25" s="1"/>
    </x:row>
    <x:row r="26" ht="26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</x:row>
    <x:row r="27" ht="26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</x:row>
    <x:row r="28" ht="26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</x:row>
    <x:row r="29" ht="26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</x:row>
    <x:row r="30" ht="26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</x:row>
  </x:sheetData>
  <x:dataValidations count="1">
    <x:dataValidation type="list" sqref="H2:H24">
      <x:formula1>"0,1"</x:formula1>
    </x:dataValidation>
  </x:dataValidations>
  <x:pageMargins left="0.7" right="0.7" top="0.75" bottom="0.75" header="0.3" footer="0.3"/>
</x:worksheet>
</file>